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行政汇总" sheetId="1" r:id="rId1"/>
    <sheet name="事业汇总" sheetId="2" r:id="rId2"/>
  </sheets>
  <externalReferences>
    <externalReference r:id="rId3"/>
  </externalReferences>
  <definedNames>
    <definedName name="_xlnm.Print_Area" localSheetId="0">行政汇总!$A$1:$AF$152</definedName>
    <definedName name="_xlnm.Print_Titles" localSheetId="0">行政汇总!$1:$6</definedName>
    <definedName name="_xlnm.Print_Titles" localSheetId="1">事业汇总!$1:$6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（职务工资+级别工资+10%教护补贴）*12
</t>
        </r>
      </text>
    </comment>
    <comment ref="M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月工资额*0.16*12</t>
        </r>
      </text>
    </comment>
    <comment ref="N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月工资额*0.08*12</t>
        </r>
      </text>
    </comment>
    <comment ref="O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在职职工月工资额*0.065*12
</t>
        </r>
      </text>
    </comment>
    <comment ref="Y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6"/>
            <rFont val="宋体"/>
            <charset val="134"/>
          </rPr>
          <t>公务员车补</t>
        </r>
      </text>
    </comment>
    <comment ref="AE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8"/>
            <rFont val="宋体"/>
            <charset val="134"/>
          </rPr>
          <t>遗属补助</t>
        </r>
      </text>
    </comment>
    <comment ref="G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（工资区类差+高原补+津贴补贴+艰边津贴）*12
</t>
        </r>
      </text>
    </comment>
    <comment ref="H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对应2.0系统中行业津补贴之和</t>
        </r>
      </text>
    </comment>
    <comment ref="J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基本工资+津贴补贴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F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（职务工资+级别工资+10%教护补贴）*12
</t>
        </r>
      </text>
    </comment>
    <comment ref="H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（工资区类差+高原补+津贴补贴+艰边津贴）*12
</t>
        </r>
      </text>
    </comment>
    <comment ref="I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对应2.0系统中行业津补贴之和</t>
        </r>
      </text>
    </comment>
    <comment ref="K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基本工资+津贴补贴</t>
        </r>
      </text>
    </comment>
  </commentList>
</comments>
</file>

<file path=xl/sharedStrings.xml><?xml version="1.0" encoding="utf-8"?>
<sst xmlns="http://schemas.openxmlformats.org/spreadsheetml/2006/main" count="366" uniqueCount="254">
  <si>
    <t>会宁县2022年一般公共预算部门预算基本支出编制表(行政）</t>
  </si>
  <si>
    <t>单位：元</t>
  </si>
  <si>
    <t xml:space="preserve">                        政府、部门预算经济
                                  分类科目
   功能分类科目</t>
  </si>
  <si>
    <t>总计</t>
  </si>
  <si>
    <t>工资福利支出小计（501/301）</t>
  </si>
  <si>
    <t>工资奖金津补贴（50101）</t>
  </si>
  <si>
    <t>社会保障单位缴费（50102）</t>
  </si>
  <si>
    <t>住房公积金（50103）</t>
  </si>
  <si>
    <t>其他工资福利支出（50199）</t>
  </si>
  <si>
    <t>商品和服务支出小计(502/302)</t>
  </si>
  <si>
    <t>办公经费（50201）</t>
  </si>
  <si>
    <t>会议费（50202）</t>
  </si>
  <si>
    <t>培训费（50203）</t>
  </si>
  <si>
    <t>公务接待费（50206）</t>
  </si>
  <si>
    <t>公务用车运行维护费（50208）</t>
  </si>
  <si>
    <t>对个人家庭补助  小计(509/303)</t>
  </si>
  <si>
    <t>社会福利和救助（50901）</t>
  </si>
  <si>
    <t>备注</t>
  </si>
  <si>
    <t>科目编码</t>
  </si>
  <si>
    <t>科目名称</t>
  </si>
  <si>
    <t>基本工资（30101）</t>
  </si>
  <si>
    <t>津贴补贴 小计（30102）</t>
  </si>
  <si>
    <t>其中：</t>
  </si>
  <si>
    <t>奖金（30103）</t>
  </si>
  <si>
    <t>社会保障缴费小计</t>
  </si>
  <si>
    <t>养老保险（30108）</t>
  </si>
  <si>
    <t>职业年金（30109）</t>
  </si>
  <si>
    <t>医疗生育保险（30110）</t>
  </si>
  <si>
    <t>工伤保险（30112）</t>
  </si>
  <si>
    <t>大病保险（30112）</t>
  </si>
  <si>
    <t>住房公积金（30113）</t>
  </si>
  <si>
    <t>其他工资福利支出（30199）</t>
  </si>
  <si>
    <t>其中政府采购</t>
  </si>
  <si>
    <t>办公费等（30201-14）</t>
  </si>
  <si>
    <t>工会经费（30228）</t>
  </si>
  <si>
    <t>其他交通费用（30239）</t>
  </si>
  <si>
    <t>会议费（30215）</t>
  </si>
  <si>
    <t>培训费（30216）</t>
  </si>
  <si>
    <t>公务接待费（30217）</t>
  </si>
  <si>
    <t>公务用车运行维护费（30231）</t>
  </si>
  <si>
    <t>生活补助（30305）</t>
  </si>
  <si>
    <t>津贴补贴</t>
  </si>
  <si>
    <t>行业性津贴补贴</t>
  </si>
  <si>
    <t>采暖补贴</t>
  </si>
  <si>
    <t>其中其他人员五类保险小计</t>
  </si>
  <si>
    <t>其中：乡镇补贴</t>
  </si>
  <si>
    <t>一般公共预算支出合计</t>
  </si>
  <si>
    <t xml:space="preserve">      行政运行（汇总）</t>
  </si>
  <si>
    <t xml:space="preserve">      行政运行（会师镇）</t>
  </si>
  <si>
    <t xml:space="preserve">      行政运行（丁家沟镇）</t>
  </si>
  <si>
    <t xml:space="preserve">      行政运行（中川镇）</t>
  </si>
  <si>
    <t xml:space="preserve">      行政运行（新添堡回族乡）</t>
  </si>
  <si>
    <t xml:space="preserve">      行政运行（侯家川镇）</t>
  </si>
  <si>
    <t xml:space="preserve">      行政运行（党家岘乡）</t>
  </si>
  <si>
    <t xml:space="preserve">      行政运行（杨崖集镇）</t>
  </si>
  <si>
    <t xml:space="preserve">      行政运行（老君坡镇）</t>
  </si>
  <si>
    <t xml:space="preserve">      行政运行（太平店镇）</t>
  </si>
  <si>
    <t xml:space="preserve">      行政运行（翟家所镇）</t>
  </si>
  <si>
    <t xml:space="preserve">      行政运行（柴家门镇）</t>
  </si>
  <si>
    <t xml:space="preserve">      行政运行（八里湾乡）</t>
  </si>
  <si>
    <t xml:space="preserve">      行政运行（平头川镇）</t>
  </si>
  <si>
    <t xml:space="preserve">      行政运行（韩家集镇）</t>
  </si>
  <si>
    <t xml:space="preserve">      行政运行（大沟镇）</t>
  </si>
  <si>
    <t xml:space="preserve">      行政运行（四房吴镇）</t>
  </si>
  <si>
    <t xml:space="preserve">      行政运行（甘沟驿镇）</t>
  </si>
  <si>
    <t xml:space="preserve">      行政运行（汉家岔镇）</t>
  </si>
  <si>
    <t xml:space="preserve">      行政运行（新塬镇）</t>
  </si>
  <si>
    <t xml:space="preserve">      行政运行（土门岘镇）</t>
  </si>
  <si>
    <t xml:space="preserve">      行政运行（刘家寨子镇）</t>
  </si>
  <si>
    <t xml:space="preserve">      行政运行（草滩镇）</t>
  </si>
  <si>
    <t xml:space="preserve">      行政运行（土高山乡）</t>
  </si>
  <si>
    <t xml:space="preserve">      行政运行（白草塬镇）</t>
  </si>
  <si>
    <t xml:space="preserve">      行政运行（河畔镇）</t>
  </si>
  <si>
    <t xml:space="preserve">      行政运行（郭城驿镇）</t>
  </si>
  <si>
    <t xml:space="preserve">      行政运行（头寨子镇）</t>
  </si>
  <si>
    <t xml:space="preserve">      行政运行（新庄镇）</t>
  </si>
  <si>
    <t>机关事业单位基本养老保险缴费支出（汇总）</t>
  </si>
  <si>
    <t>机关事业单位基本养老保险缴费支出（会师镇）</t>
  </si>
  <si>
    <t>机关事业单位基本养老保险缴费支出（丁家沟镇）</t>
  </si>
  <si>
    <t>机关事业单位基本养老保险缴费支出（中川镇）</t>
  </si>
  <si>
    <t>机关事业单位基本养老保险缴费支出（新添堡回族乡）</t>
  </si>
  <si>
    <t>机关事业单位基本养老保险缴费支出（侯家川镇）</t>
  </si>
  <si>
    <t>机关事业单位基本养老保险缴费支出（党家岘乡）</t>
  </si>
  <si>
    <t>机关事业单位基本养老保险缴费支出（杨崖集镇）</t>
  </si>
  <si>
    <t>机关事业单位基本养老保险缴费支出（老君坡镇）</t>
  </si>
  <si>
    <t>机关事业单位基本养老保险缴费支出（太平店镇）</t>
  </si>
  <si>
    <t>机关事业单位基本养老保险缴费支出（翟家所镇）</t>
  </si>
  <si>
    <t>机关事业单位基本养老保险缴费支出（柴家门镇）</t>
  </si>
  <si>
    <t>机关事业单位基本养老保险缴费支出（八里湾乡）</t>
  </si>
  <si>
    <t>机关事业单位基本养老保险缴费支出（平头川镇）</t>
  </si>
  <si>
    <t>机关事业单位基本养老保险缴费支出（韩家集镇）</t>
  </si>
  <si>
    <t>机关事业单位基本养老保险缴费支出（大沟镇）</t>
  </si>
  <si>
    <t>机关事业单位基本养老保险缴费支出（四房吴镇）</t>
  </si>
  <si>
    <t>机关事业单位基本养老保险缴费支出（甘沟驿镇）</t>
  </si>
  <si>
    <t>机关事业单位基本养老保险缴费支出（汉家岔镇）</t>
  </si>
  <si>
    <t>机关事业单位基本养老保险缴费支出（新塬镇）</t>
  </si>
  <si>
    <t>机关事业单位基本养老保险缴费支出（土门岘镇）</t>
  </si>
  <si>
    <t>机关事业单位基本养老保险缴费支出（刘家寨子镇）</t>
  </si>
  <si>
    <t>机关事业单位基本养老保险缴费支出（草滩镇）</t>
  </si>
  <si>
    <t>机关事业单位基本养老保险缴费支出（土高山乡）</t>
  </si>
  <si>
    <t>机关事业单位基本养老保险缴费支出（白草塬镇）</t>
  </si>
  <si>
    <t>机关事业单位基本养老保险缴费支出（河畔镇）</t>
  </si>
  <si>
    <t xml:space="preserve"> 机关事业单位基本养老保险缴费支出（郭城驿镇）</t>
  </si>
  <si>
    <t>机关事业单位基本养老保险缴费支出（头寨子镇）</t>
  </si>
  <si>
    <t>机关事业单位基本养老保险缴费支出（新庄镇）</t>
  </si>
  <si>
    <t>机关事业单位职业年金缴费支出（汇总）</t>
  </si>
  <si>
    <t>机关事业单位基本职业年金缴费支出（会师镇）</t>
  </si>
  <si>
    <t>机关事业单位基本职业年金缴费支出（丁家沟镇）</t>
  </si>
  <si>
    <t>机关事业单位基本职业年金缴费支出（中川镇）</t>
  </si>
  <si>
    <t>机关事业单位基本职业年金缴费支出（新添堡回族乡）</t>
  </si>
  <si>
    <t>机关事业单位基本职业年金缴费支出（侯家川镇）</t>
  </si>
  <si>
    <t>机关事业单位基本职业年金缴费支出（党家岘乡）</t>
  </si>
  <si>
    <t>机关事业单位基本职业年金缴费支出（杨崖集镇）</t>
  </si>
  <si>
    <t>机关事业单位基本职业年金缴费支出（老君坡镇）</t>
  </si>
  <si>
    <t>机关事业单位基本职业年金缴费支出（太平店镇）</t>
  </si>
  <si>
    <t>机关事业单位基本职业年金缴费支出（翟家所镇）</t>
  </si>
  <si>
    <t>机关事业单位基本职业年金缴费支出（柴家门镇）</t>
  </si>
  <si>
    <t>机关事业单位基本职业年金缴费支出（八里湾乡）</t>
  </si>
  <si>
    <t>机关事业单位基本职业年金缴费支出（平头川镇）</t>
  </si>
  <si>
    <t>机关事业单位基本职业年金缴费支出（韩家集镇）</t>
  </si>
  <si>
    <t>机关事业单位基本职业年金缴费支出（大沟镇）</t>
  </si>
  <si>
    <t>机关事业单位基本职业年金缴费支出（四房吴镇）</t>
  </si>
  <si>
    <t>机关事业单位基本职业年金缴费支出（甘沟驿镇）</t>
  </si>
  <si>
    <t>机关事业单位基本职业年金缴费支出（汉家岔镇）</t>
  </si>
  <si>
    <t>机关事业单位基本职业年金缴费支出（新塬镇）</t>
  </si>
  <si>
    <t>机关事业单位基本职业年金缴费支出（土门岘镇）</t>
  </si>
  <si>
    <t>机关事业单位基本职业年金缴费支出（刘家寨子镇）</t>
  </si>
  <si>
    <t>机关事业单位基本职业年金缴费支出（草滩镇）</t>
  </si>
  <si>
    <t>机关事业单位基本职业年金缴费支出（土高山乡）</t>
  </si>
  <si>
    <t>机关事业单位基本职业年金缴费支出（白草塬镇）</t>
  </si>
  <si>
    <t>机关事业单位基本职业年金缴费支出（河畔镇）</t>
  </si>
  <si>
    <t xml:space="preserve"> 机关事业单位基本职业年金缴费支出（郭城驿镇）</t>
  </si>
  <si>
    <t>机关事业单位基本职业年金缴费支出（头寨子镇）</t>
  </si>
  <si>
    <t>机关事业单位基本职业年金缴费支出（新庄镇）</t>
  </si>
  <si>
    <t xml:space="preserve">      行政单位医疗（汇总）</t>
  </si>
  <si>
    <t xml:space="preserve">      行政单位医疗（会师镇）</t>
  </si>
  <si>
    <t xml:space="preserve">      行政单位医疗（丁家沟镇）</t>
  </si>
  <si>
    <t xml:space="preserve">      行政单位医疗（中川镇）</t>
  </si>
  <si>
    <t xml:space="preserve">      行政单位医疗（新添堡回族乡）</t>
  </si>
  <si>
    <t xml:space="preserve">      行政单位医疗（侯家川镇）</t>
  </si>
  <si>
    <t xml:space="preserve">      行政单位医疗（党家岘乡）</t>
  </si>
  <si>
    <t xml:space="preserve">      行政单位医疗（杨崖集镇）</t>
  </si>
  <si>
    <t xml:space="preserve">      行政单位医疗（老君坡镇）</t>
  </si>
  <si>
    <t xml:space="preserve">      行政单位医疗（太平店镇）</t>
  </si>
  <si>
    <t xml:space="preserve">      行政单位医疗（翟家所镇）</t>
  </si>
  <si>
    <t xml:space="preserve">      行政单位医疗（柴家门镇）</t>
  </si>
  <si>
    <t xml:space="preserve">      行政单位医疗（八里湾乡）</t>
  </si>
  <si>
    <t xml:space="preserve">      行政单位医疗（平头川镇）</t>
  </si>
  <si>
    <t xml:space="preserve">      行政单位医疗（韩家集镇）</t>
  </si>
  <si>
    <t xml:space="preserve">      行政单位医疗（大沟镇）</t>
  </si>
  <si>
    <t xml:space="preserve">      行政单位医疗（四房吴镇）</t>
  </si>
  <si>
    <t xml:space="preserve">      行政单位医疗（甘沟驿镇）</t>
  </si>
  <si>
    <t xml:space="preserve">      行政单位医疗（汉家岔镇）</t>
  </si>
  <si>
    <t xml:space="preserve">      行政单位医疗（新塬镇）</t>
  </si>
  <si>
    <t xml:space="preserve">      行政单位医疗（土门岘镇）</t>
  </si>
  <si>
    <t xml:space="preserve">      行政单位医疗（刘家寨子镇）</t>
  </si>
  <si>
    <t xml:space="preserve">      行政单位医疗（草滩镇）</t>
  </si>
  <si>
    <t xml:space="preserve">      行政单位医疗（土高山乡）</t>
  </si>
  <si>
    <t xml:space="preserve">      行政单位医疗（白草塬镇）</t>
  </si>
  <si>
    <t xml:space="preserve">      行政单位医疗（河畔镇）</t>
  </si>
  <si>
    <t xml:space="preserve">      行政单位医疗（郭城驿镇）</t>
  </si>
  <si>
    <t xml:space="preserve">      行政单位医疗（头寨子镇）</t>
  </si>
  <si>
    <t xml:space="preserve">      行政单位医疗（新庄镇）</t>
  </si>
  <si>
    <t xml:space="preserve">      住房公积金（汇总）</t>
  </si>
  <si>
    <t xml:space="preserve">      住房公积金（会师镇）</t>
  </si>
  <si>
    <t xml:space="preserve">      住房公积金（丁家沟镇）</t>
  </si>
  <si>
    <t xml:space="preserve">      住房公积金（中川镇）</t>
  </si>
  <si>
    <t xml:space="preserve">      住房公积金（新添堡回族乡）</t>
  </si>
  <si>
    <t xml:space="preserve">      住房公积金（侯家川镇）</t>
  </si>
  <si>
    <t xml:space="preserve">      住房公积金（党家岘乡）</t>
  </si>
  <si>
    <t xml:space="preserve">      住房公积金（杨崖集镇）</t>
  </si>
  <si>
    <t xml:space="preserve">      住房公积金（老君坡镇）</t>
  </si>
  <si>
    <t xml:space="preserve">      住房公积金（太平店镇）</t>
  </si>
  <si>
    <t xml:space="preserve">      住房公积金（翟家所镇）</t>
  </si>
  <si>
    <t xml:space="preserve">      住房公积金（柴家门镇）</t>
  </si>
  <si>
    <t xml:space="preserve">      住房公积金（八里湾乡）</t>
  </si>
  <si>
    <t xml:space="preserve">      住房公积金（平头川镇）</t>
  </si>
  <si>
    <t xml:space="preserve">      住房公积金（韩家集镇）</t>
  </si>
  <si>
    <t xml:space="preserve">      住房公积金（大沟镇）</t>
  </si>
  <si>
    <t xml:space="preserve">      住房公积金（四房吴镇）</t>
  </si>
  <si>
    <t xml:space="preserve">      住房公积金（甘沟驿镇）</t>
  </si>
  <si>
    <t xml:space="preserve">      住房公积金（汉家岔镇）</t>
  </si>
  <si>
    <t xml:space="preserve">      住房公积金（新塬镇）</t>
  </si>
  <si>
    <t xml:space="preserve">      住房公积金（土门岘镇）</t>
  </si>
  <si>
    <t xml:space="preserve">      住房公积金（刘家寨子镇）</t>
  </si>
  <si>
    <t xml:space="preserve">      住房公积金（草滩镇）</t>
  </si>
  <si>
    <t xml:space="preserve">      住房公积金（土高山乡）</t>
  </si>
  <si>
    <t xml:space="preserve">      住房公积金（白草塬镇）</t>
  </si>
  <si>
    <t xml:space="preserve">      住房公积金（河畔镇）</t>
  </si>
  <si>
    <t xml:space="preserve">      住房公积金（郭城驿镇）</t>
  </si>
  <si>
    <t xml:space="preserve">      住房公积金（头寨子镇）</t>
  </si>
  <si>
    <t xml:space="preserve">      住房公积金（新庄镇）</t>
  </si>
  <si>
    <t>会宁县2022年一般公共预算部门预算基本支出编制表(事业）</t>
  </si>
  <si>
    <t>工资福利支出小计（505/301）</t>
  </si>
  <si>
    <t>工资福利支出（50501）</t>
  </si>
  <si>
    <t>社会保障缴费小计（30108）</t>
  </si>
  <si>
    <t xml:space="preserve">      事业运行（汇总）</t>
  </si>
  <si>
    <t xml:space="preserve">      事业运行（会师镇）</t>
  </si>
  <si>
    <t xml:space="preserve">      事业运行（丁家沟镇）</t>
  </si>
  <si>
    <t xml:space="preserve">      事业运行（中川镇）</t>
  </si>
  <si>
    <t xml:space="preserve">      事业运行（新添堡回族乡）</t>
  </si>
  <si>
    <t xml:space="preserve">      事业运行（侯家川镇）</t>
  </si>
  <si>
    <t xml:space="preserve">      事业运行（党家岘乡）</t>
  </si>
  <si>
    <t xml:space="preserve">      事业运行（杨崖集镇）</t>
  </si>
  <si>
    <t xml:space="preserve">      事业运行（老君坡镇）</t>
  </si>
  <si>
    <t xml:space="preserve">      事业运行（太平店镇）</t>
  </si>
  <si>
    <t xml:space="preserve">      事业运行（翟家所镇）</t>
  </si>
  <si>
    <t xml:space="preserve">      事业运行（柴家门镇）</t>
  </si>
  <si>
    <t xml:space="preserve">      事业运行（八里湾乡）</t>
  </si>
  <si>
    <t xml:space="preserve">      事业运行（平头川镇）</t>
  </si>
  <si>
    <t xml:space="preserve">      事业运行（韩家集镇）</t>
  </si>
  <si>
    <t xml:space="preserve">      事业运行（大沟镇）</t>
  </si>
  <si>
    <t xml:space="preserve">      事业运行（四房吴镇）</t>
  </si>
  <si>
    <t xml:space="preserve">      事业运行（甘沟驿镇）</t>
  </si>
  <si>
    <t xml:space="preserve">      事业运行（汉家岔镇）</t>
  </si>
  <si>
    <t xml:space="preserve">      事业运行（新塬镇）</t>
  </si>
  <si>
    <t xml:space="preserve">      事业运行（土门岘镇）</t>
  </si>
  <si>
    <t xml:space="preserve">      事业运行（刘家寨子镇）</t>
  </si>
  <si>
    <t xml:space="preserve">      事业运行（草滩镇）</t>
  </si>
  <si>
    <t xml:space="preserve">      事业运行（土高山乡）</t>
  </si>
  <si>
    <t xml:space="preserve">      事业运行（白草塬镇）</t>
  </si>
  <si>
    <t xml:space="preserve">      事业运行（河畔镇）</t>
  </si>
  <si>
    <t xml:space="preserve">      事业运行（郭城驿镇）</t>
  </si>
  <si>
    <t xml:space="preserve">      事业运行（头寨子镇）</t>
  </si>
  <si>
    <t xml:space="preserve">      事业运行（新庄镇）</t>
  </si>
  <si>
    <t xml:space="preserve">      事业单位医疗（汇总）</t>
  </si>
  <si>
    <t xml:space="preserve">      事业单位医疗（会师镇）</t>
  </si>
  <si>
    <t xml:space="preserve">      事业单位医疗（丁家沟镇）</t>
  </si>
  <si>
    <t xml:space="preserve">      事业单位医疗（中川镇）</t>
  </si>
  <si>
    <t xml:space="preserve">      事业单位医疗（新添堡回族乡）</t>
  </si>
  <si>
    <t xml:space="preserve">      事业单位医疗（侯家川镇）</t>
  </si>
  <si>
    <t xml:space="preserve">      事业单位医疗（党家岘乡）</t>
  </si>
  <si>
    <t xml:space="preserve">      事业单位医疗（杨崖集镇）</t>
  </si>
  <si>
    <t xml:space="preserve">      事业单位医疗（老君坡镇）</t>
  </si>
  <si>
    <t xml:space="preserve">      事业单位医疗（太平店镇）</t>
  </si>
  <si>
    <t xml:space="preserve">      事业单位医疗（翟家所镇）</t>
  </si>
  <si>
    <t xml:space="preserve">      事业单位医疗（柴家门镇）</t>
  </si>
  <si>
    <t xml:space="preserve">      事业单位医疗（八里湾乡）</t>
  </si>
  <si>
    <t xml:space="preserve">      事业单位医疗（平头川镇）</t>
  </si>
  <si>
    <t xml:space="preserve">      事业单位医疗（韩家集镇）</t>
  </si>
  <si>
    <t xml:space="preserve">      事业单位医疗（大沟镇）</t>
  </si>
  <si>
    <t xml:space="preserve">      事业单位医疗（四房吴镇）</t>
  </si>
  <si>
    <t xml:space="preserve">      事业单位医疗（甘沟驿镇）</t>
  </si>
  <si>
    <t xml:space="preserve">      事业单位医疗（汉家岔镇）</t>
  </si>
  <si>
    <t xml:space="preserve">      事业单位医疗（新塬镇）</t>
  </si>
  <si>
    <t xml:space="preserve">      事业单位医疗（土门岘镇）</t>
  </si>
  <si>
    <t xml:space="preserve">      事业单位医疗（刘家寨子镇）</t>
  </si>
  <si>
    <t xml:space="preserve">      事业单位医疗（草滩镇）</t>
  </si>
  <si>
    <t xml:space="preserve">      事业单位医疗（土高山乡）</t>
  </si>
  <si>
    <t xml:space="preserve">      事业单位医疗（白草塬镇）</t>
  </si>
  <si>
    <t xml:space="preserve">      事业单位医疗（河畔镇）</t>
  </si>
  <si>
    <t xml:space="preserve">      事业单位医疗（郭城驿镇）</t>
  </si>
  <si>
    <t xml:space="preserve">      事业单位医疗（头寨子镇）</t>
  </si>
  <si>
    <t xml:space="preserve">      事业单位医疗（新庄镇）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</si>
</sst>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sz val="16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000000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rgb="FF000000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2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5" borderId="19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15" borderId="21" applyNumberFormat="0" applyAlignment="0" applyProtection="0">
      <alignment vertical="center"/>
    </xf>
    <xf numFmtId="0" fontId="11" fillId="15" borderId="15" applyNumberFormat="0" applyAlignment="0" applyProtection="0">
      <alignment vertical="center"/>
    </xf>
    <xf numFmtId="0" fontId="19" fillId="27" borderId="20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shrinkToFi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wrapText="1"/>
    </xf>
    <xf numFmtId="176" fontId="1" fillId="0" borderId="1" xfId="0" applyNumberFormat="1" applyFont="1" applyFill="1" applyBorder="1" applyAlignment="1">
      <alignment wrapText="1"/>
    </xf>
    <xf numFmtId="176" fontId="1" fillId="0" borderId="2" xfId="0" applyNumberFormat="1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left" vertical="center"/>
    </xf>
    <xf numFmtId="0" fontId="4" fillId="3" borderId="3" xfId="0" applyNumberFormat="1" applyFont="1" applyFill="1" applyBorder="1" applyAlignment="1" applyProtection="1">
      <alignment horizontal="left" vertical="center"/>
    </xf>
    <xf numFmtId="3" fontId="5" fillId="4" borderId="3" xfId="0" applyNumberFormat="1" applyFont="1" applyFill="1" applyBorder="1" applyAlignment="1" applyProtection="1">
      <alignment horizontal="right" vertical="center"/>
    </xf>
    <xf numFmtId="0" fontId="5" fillId="3" borderId="3" xfId="0" applyNumberFormat="1" applyFont="1" applyFill="1" applyBorder="1" applyAlignment="1" applyProtection="1">
      <alignment horizontal="left" vertical="center"/>
    </xf>
    <xf numFmtId="3" fontId="5" fillId="5" borderId="3" xfId="0" applyNumberFormat="1" applyFont="1" applyFill="1" applyBorder="1" applyAlignment="1" applyProtection="1">
      <alignment horizontal="right" vertical="center"/>
    </xf>
    <xf numFmtId="3" fontId="5" fillId="6" borderId="3" xfId="0" applyNumberFormat="1" applyFont="1" applyFill="1" applyBorder="1" applyAlignment="1" applyProtection="1">
      <alignment horizontal="right" vertical="center"/>
    </xf>
    <xf numFmtId="0" fontId="5" fillId="3" borderId="3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 applyProtection="1">
      <alignment horizontal="right" vertical="center"/>
    </xf>
    <xf numFmtId="0" fontId="5" fillId="3" borderId="3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shrinkToFi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176" fontId="1" fillId="0" borderId="11" xfId="0" applyNumberFormat="1" applyFont="1" applyFill="1" applyBorder="1" applyAlignment="1">
      <alignment horizontal="left" vertical="center" wrapText="1"/>
    </xf>
    <xf numFmtId="0" fontId="5" fillId="7" borderId="3" xfId="0" applyNumberFormat="1" applyFont="1" applyFill="1" applyBorder="1" applyAlignment="1" applyProtection="1">
      <alignment horizontal="left" vertical="center"/>
    </xf>
    <xf numFmtId="176" fontId="1" fillId="0" borderId="12" xfId="0" applyNumberFormat="1" applyFont="1" applyFill="1" applyBorder="1" applyAlignment="1">
      <alignment horizontal="center" vertical="center" wrapText="1"/>
    </xf>
    <xf numFmtId="176" fontId="1" fillId="0" borderId="13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wrapText="1"/>
    </xf>
    <xf numFmtId="0" fontId="1" fillId="5" borderId="0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documents\tencent%20files\2426322866\filerecv\2021&#24180;11&#26376;&#20221;&#20154;&#21592;&#21450;&#24037;&#36164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>
        <row r="8">
          <cell r="C8">
            <v>24</v>
          </cell>
        </row>
        <row r="9">
          <cell r="C9">
            <v>18</v>
          </cell>
        </row>
        <row r="10">
          <cell r="C10">
            <v>19</v>
          </cell>
        </row>
        <row r="11">
          <cell r="C11">
            <v>20</v>
          </cell>
        </row>
        <row r="12">
          <cell r="C12">
            <v>14</v>
          </cell>
        </row>
        <row r="13">
          <cell r="C13">
            <v>18</v>
          </cell>
        </row>
        <row r="14">
          <cell r="C14">
            <v>18</v>
          </cell>
        </row>
        <row r="15">
          <cell r="C15">
            <v>20</v>
          </cell>
        </row>
        <row r="16">
          <cell r="C16">
            <v>17</v>
          </cell>
        </row>
        <row r="17">
          <cell r="C17">
            <v>20</v>
          </cell>
        </row>
        <row r="18">
          <cell r="C18">
            <v>22</v>
          </cell>
        </row>
        <row r="19">
          <cell r="C19">
            <v>19</v>
          </cell>
        </row>
        <row r="20">
          <cell r="C20">
            <v>17</v>
          </cell>
        </row>
        <row r="21">
          <cell r="C21">
            <v>15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16</v>
          </cell>
        </row>
        <row r="25">
          <cell r="C25">
            <v>21</v>
          </cell>
        </row>
        <row r="26">
          <cell r="C26">
            <v>18</v>
          </cell>
        </row>
        <row r="27">
          <cell r="C27">
            <v>16</v>
          </cell>
        </row>
        <row r="28">
          <cell r="C28">
            <v>18</v>
          </cell>
        </row>
        <row r="29">
          <cell r="C29">
            <v>17</v>
          </cell>
        </row>
        <row r="30">
          <cell r="C30">
            <v>17</v>
          </cell>
        </row>
        <row r="31">
          <cell r="C31">
            <v>14</v>
          </cell>
        </row>
        <row r="32">
          <cell r="C32">
            <v>21</v>
          </cell>
        </row>
        <row r="33">
          <cell r="C33">
            <v>23</v>
          </cell>
        </row>
        <row r="34">
          <cell r="C34">
            <v>19</v>
          </cell>
        </row>
        <row r="35">
          <cell r="C35">
            <v>17</v>
          </cell>
        </row>
        <row r="37">
          <cell r="C37">
            <v>124</v>
          </cell>
        </row>
        <row r="38">
          <cell r="C38">
            <v>48</v>
          </cell>
        </row>
        <row r="39">
          <cell r="C39">
            <v>46</v>
          </cell>
        </row>
        <row r="40">
          <cell r="C40">
            <v>46</v>
          </cell>
        </row>
        <row r="41">
          <cell r="C41">
            <v>46</v>
          </cell>
        </row>
        <row r="42">
          <cell r="C42">
            <v>42</v>
          </cell>
        </row>
        <row r="43">
          <cell r="C43">
            <v>48</v>
          </cell>
        </row>
        <row r="44">
          <cell r="C44">
            <v>47</v>
          </cell>
        </row>
        <row r="45">
          <cell r="C45">
            <v>42</v>
          </cell>
        </row>
        <row r="46">
          <cell r="C46">
            <v>62</v>
          </cell>
        </row>
        <row r="47">
          <cell r="C47">
            <v>77</v>
          </cell>
        </row>
        <row r="48">
          <cell r="C48">
            <v>44</v>
          </cell>
        </row>
        <row r="49">
          <cell r="C49">
            <v>41</v>
          </cell>
        </row>
        <row r="50">
          <cell r="C50">
            <v>33</v>
          </cell>
        </row>
        <row r="51">
          <cell r="C51">
            <v>36</v>
          </cell>
        </row>
        <row r="52">
          <cell r="C52">
            <v>35</v>
          </cell>
        </row>
        <row r="53">
          <cell r="C53">
            <v>47</v>
          </cell>
        </row>
        <row r="54">
          <cell r="C54">
            <v>38</v>
          </cell>
        </row>
        <row r="54">
          <cell r="K54">
            <v>97752</v>
          </cell>
        </row>
        <row r="55">
          <cell r="C55">
            <v>33</v>
          </cell>
        </row>
        <row r="56">
          <cell r="C56">
            <v>34</v>
          </cell>
        </row>
        <row r="57">
          <cell r="C57">
            <v>44</v>
          </cell>
        </row>
        <row r="57">
          <cell r="K57">
            <v>116591</v>
          </cell>
        </row>
        <row r="58">
          <cell r="C58">
            <v>32</v>
          </cell>
        </row>
        <row r="59">
          <cell r="C59">
            <v>36</v>
          </cell>
        </row>
        <row r="59">
          <cell r="K59">
            <v>95204</v>
          </cell>
        </row>
        <row r="60">
          <cell r="C60">
            <v>51</v>
          </cell>
        </row>
        <row r="60">
          <cell r="K60">
            <v>142313</v>
          </cell>
        </row>
        <row r="61">
          <cell r="C61">
            <v>54</v>
          </cell>
        </row>
        <row r="61">
          <cell r="K61">
            <v>148233</v>
          </cell>
        </row>
        <row r="62">
          <cell r="C62">
            <v>105</v>
          </cell>
        </row>
        <row r="62">
          <cell r="K62">
            <v>297532</v>
          </cell>
        </row>
        <row r="63">
          <cell r="C63">
            <v>40</v>
          </cell>
        </row>
        <row r="64">
          <cell r="C64">
            <v>36</v>
          </cell>
        </row>
        <row r="65">
          <cell r="C65">
            <v>1888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152"/>
  <sheetViews>
    <sheetView tabSelected="1" topLeftCell="B1" workbookViewId="0">
      <pane xSplit="2" ySplit="7" topLeftCell="D44" activePane="bottomRight" state="frozen"/>
      <selection/>
      <selection pane="topRight"/>
      <selection pane="bottomLeft"/>
      <selection pane="bottomRight" activeCell="N19" sqref="L19:N20"/>
    </sheetView>
  </sheetViews>
  <sheetFormatPr defaultColWidth="9" defaultRowHeight="14.25"/>
  <cols>
    <col min="1" max="1" width="26.7833333333333" style="4" customWidth="1"/>
    <col min="2" max="2" width="34.1416666666667" style="28" customWidth="1"/>
    <col min="3" max="3" width="12.9" style="1" customWidth="1"/>
    <col min="4" max="4" width="13.4" style="1" customWidth="1"/>
    <col min="5" max="6" width="11.3" style="1" customWidth="1"/>
    <col min="7" max="9" width="12.5" style="1" customWidth="1"/>
    <col min="10" max="10" width="9.9" style="1" customWidth="1"/>
    <col min="11" max="11" width="10.6" style="1" customWidth="1"/>
    <col min="12" max="15" width="11.6" style="1" customWidth="1"/>
    <col min="16" max="16" width="10.1416666666667" style="1" customWidth="1"/>
    <col min="17" max="17" width="10.2833333333333" style="1" customWidth="1"/>
    <col min="18" max="18" width="11.1416666666667" style="1" customWidth="1"/>
    <col min="19" max="20" width="10.7" style="1" customWidth="1"/>
    <col min="21" max="21" width="11.9" style="1" customWidth="1"/>
    <col min="22" max="22" width="10.425" style="1" customWidth="1"/>
    <col min="23" max="23" width="13" style="1" customWidth="1"/>
    <col min="24" max="24" width="10.4" style="1" customWidth="1"/>
    <col min="25" max="25" width="11.7" style="1" customWidth="1"/>
    <col min="26" max="26" width="10.3" style="1" customWidth="1"/>
    <col min="27" max="27" width="10.1" style="1" customWidth="1"/>
    <col min="28" max="28" width="10.6" style="1" customWidth="1"/>
    <col min="29" max="29" width="11" style="1" customWidth="1"/>
    <col min="30" max="30" width="10.3" style="1" customWidth="1"/>
    <col min="31" max="31" width="10.7" style="1" customWidth="1"/>
    <col min="32" max="32" width="5.85833333333333" style="1" customWidth="1"/>
    <col min="33" max="33" width="24.75" style="1" customWidth="1"/>
    <col min="34" max="38" width="8.7" style="1" customWidth="1"/>
    <col min="39" max="39" width="29.75" style="1" customWidth="1"/>
    <col min="40" max="40" width="31.5" style="1" customWidth="1"/>
    <col min="41" max="41" width="24.875" style="1" customWidth="1"/>
    <col min="42" max="211" width="8.7" style="1" customWidth="1"/>
    <col min="212" max="232" width="9" style="1" customWidth="1"/>
    <col min="233" max="16384" width="9" style="3"/>
  </cols>
  <sheetData>
    <row r="1" s="1" customFormat="1" ht="45" customHeight="1" spans="1:32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5"/>
    </row>
    <row r="2" s="27" customFormat="1" ht="24" customHeight="1" spans="1:32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24" t="s">
        <v>1</v>
      </c>
      <c r="AE2" s="24"/>
      <c r="AF2" s="24"/>
    </row>
    <row r="3" s="1" customFormat="1" ht="46.95" customHeight="1" spans="1:32">
      <c r="A3" s="31" t="s">
        <v>2</v>
      </c>
      <c r="B3" s="31"/>
      <c r="C3" s="23" t="s">
        <v>3</v>
      </c>
      <c r="D3" s="23" t="s">
        <v>4</v>
      </c>
      <c r="E3" s="23" t="s">
        <v>5</v>
      </c>
      <c r="F3" s="23"/>
      <c r="G3" s="23"/>
      <c r="H3" s="23"/>
      <c r="I3" s="23"/>
      <c r="J3" s="23"/>
      <c r="K3" s="23"/>
      <c r="L3" s="23" t="s">
        <v>6</v>
      </c>
      <c r="M3" s="23"/>
      <c r="N3" s="23"/>
      <c r="O3" s="23"/>
      <c r="P3" s="23"/>
      <c r="Q3" s="23"/>
      <c r="R3" s="23" t="s">
        <v>7</v>
      </c>
      <c r="S3" s="33" t="s">
        <v>8</v>
      </c>
      <c r="T3" s="34"/>
      <c r="U3" s="23" t="s">
        <v>9</v>
      </c>
      <c r="V3" s="23"/>
      <c r="W3" s="23" t="s">
        <v>10</v>
      </c>
      <c r="X3" s="23"/>
      <c r="Y3" s="23"/>
      <c r="Z3" s="23" t="s">
        <v>11</v>
      </c>
      <c r="AA3" s="23" t="s">
        <v>12</v>
      </c>
      <c r="AB3" s="23" t="s">
        <v>13</v>
      </c>
      <c r="AC3" s="23" t="s">
        <v>14</v>
      </c>
      <c r="AD3" s="23" t="s">
        <v>15</v>
      </c>
      <c r="AE3" s="23" t="s">
        <v>16</v>
      </c>
      <c r="AF3" s="23" t="s">
        <v>17</v>
      </c>
    </row>
    <row r="4" s="2" customFormat="1" ht="19.2" customHeight="1" spans="1:32">
      <c r="A4" s="10" t="s">
        <v>18</v>
      </c>
      <c r="B4" s="13" t="s">
        <v>19</v>
      </c>
      <c r="C4" s="10"/>
      <c r="D4" s="10"/>
      <c r="E4" s="10" t="s">
        <v>20</v>
      </c>
      <c r="F4" s="11" t="s">
        <v>21</v>
      </c>
      <c r="G4" s="14" t="s">
        <v>22</v>
      </c>
      <c r="H4" s="14"/>
      <c r="I4" s="14"/>
      <c r="J4" s="10"/>
      <c r="K4" s="10" t="s">
        <v>23</v>
      </c>
      <c r="L4" s="10" t="s">
        <v>24</v>
      </c>
      <c r="M4" s="10" t="s">
        <v>25</v>
      </c>
      <c r="N4" s="10" t="s">
        <v>26</v>
      </c>
      <c r="O4" s="10" t="s">
        <v>27</v>
      </c>
      <c r="P4" s="10" t="s">
        <v>28</v>
      </c>
      <c r="Q4" s="10" t="s">
        <v>29</v>
      </c>
      <c r="R4" s="10" t="s">
        <v>30</v>
      </c>
      <c r="S4" s="11" t="s">
        <v>31</v>
      </c>
      <c r="T4" s="14"/>
      <c r="U4" s="10"/>
      <c r="V4" s="10" t="s">
        <v>32</v>
      </c>
      <c r="W4" s="10" t="s">
        <v>33</v>
      </c>
      <c r="X4" s="10" t="s">
        <v>34</v>
      </c>
      <c r="Y4" s="10" t="s">
        <v>35</v>
      </c>
      <c r="Z4" s="10" t="s">
        <v>36</v>
      </c>
      <c r="AA4" s="10" t="s">
        <v>37</v>
      </c>
      <c r="AB4" s="10" t="s">
        <v>38</v>
      </c>
      <c r="AC4" s="10" t="s">
        <v>39</v>
      </c>
      <c r="AD4" s="10"/>
      <c r="AE4" s="10" t="s">
        <v>40</v>
      </c>
      <c r="AF4" s="10"/>
    </row>
    <row r="5" s="2" customFormat="1" ht="12" customHeight="1" spans="1:32">
      <c r="A5" s="10"/>
      <c r="B5" s="13"/>
      <c r="C5" s="10"/>
      <c r="D5" s="10"/>
      <c r="E5" s="10"/>
      <c r="F5" s="10"/>
      <c r="G5" s="10" t="s">
        <v>41</v>
      </c>
      <c r="H5" s="11" t="s">
        <v>42</v>
      </c>
      <c r="I5" s="14"/>
      <c r="J5" s="10" t="s">
        <v>43</v>
      </c>
      <c r="K5" s="10"/>
      <c r="L5" s="10"/>
      <c r="M5" s="10"/>
      <c r="N5" s="10"/>
      <c r="O5" s="10"/>
      <c r="P5" s="10"/>
      <c r="Q5" s="10"/>
      <c r="R5" s="10"/>
      <c r="S5" s="10"/>
      <c r="T5" s="22" t="s">
        <v>44</v>
      </c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="2" customFormat="1" ht="35" customHeight="1" spans="1:32">
      <c r="A6" s="10"/>
      <c r="B6" s="13"/>
      <c r="C6" s="10"/>
      <c r="D6" s="10"/>
      <c r="E6" s="10"/>
      <c r="F6" s="10"/>
      <c r="G6" s="10"/>
      <c r="H6" s="10"/>
      <c r="I6" s="10" t="s">
        <v>45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23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="2" customFormat="1" ht="32" customHeight="1" spans="1:32">
      <c r="A7" s="15"/>
      <c r="B7" s="16" t="s">
        <v>46</v>
      </c>
      <c r="C7" s="17">
        <f>D7+U7+AD7</f>
        <v>89022590.4557</v>
      </c>
      <c r="D7" s="17">
        <f>E7+F7+K7+L7+R7+S7</f>
        <v>60155556.1037</v>
      </c>
      <c r="E7" s="17">
        <f>E8+E37+E66+E95+E124</f>
        <v>21059128</v>
      </c>
      <c r="F7" s="17">
        <f t="shared" ref="F7:AE7" si="0">F8+F37+F66+F95+F124</f>
        <v>21554134.48</v>
      </c>
      <c r="G7" s="17">
        <f t="shared" si="0"/>
        <v>15286957.33</v>
      </c>
      <c r="H7" s="17">
        <f t="shared" si="0"/>
        <v>3285287.8</v>
      </c>
      <c r="I7" s="17">
        <f t="shared" si="0"/>
        <v>1967712</v>
      </c>
      <c r="J7" s="17">
        <f t="shared" si="0"/>
        <v>2981889.35</v>
      </c>
      <c r="K7" s="17">
        <f t="shared" si="0"/>
        <v>1723351</v>
      </c>
      <c r="L7" s="17">
        <f t="shared" si="0"/>
        <v>11449904.6717</v>
      </c>
      <c r="M7" s="17">
        <f t="shared" si="0"/>
        <v>5840499.032</v>
      </c>
      <c r="N7" s="17">
        <f t="shared" si="0"/>
        <v>3107448.922</v>
      </c>
      <c r="O7" s="17">
        <f t="shared" si="0"/>
        <v>2390194.5095</v>
      </c>
      <c r="P7" s="17">
        <f t="shared" si="0"/>
        <v>72955.2082</v>
      </c>
      <c r="Q7" s="17">
        <f t="shared" si="0"/>
        <v>38807</v>
      </c>
      <c r="R7" s="17">
        <f t="shared" si="0"/>
        <v>4369037.952</v>
      </c>
      <c r="S7" s="17">
        <f t="shared" si="0"/>
        <v>0</v>
      </c>
      <c r="T7" s="17">
        <f t="shared" si="0"/>
        <v>0</v>
      </c>
      <c r="U7" s="17">
        <f t="shared" si="0"/>
        <v>28442548.692</v>
      </c>
      <c r="V7" s="17">
        <f t="shared" si="0"/>
        <v>4024500</v>
      </c>
      <c r="W7" s="17">
        <f t="shared" si="0"/>
        <v>21247600</v>
      </c>
      <c r="X7" s="17">
        <f t="shared" si="0"/>
        <v>1366682.692</v>
      </c>
      <c r="Y7" s="17">
        <f t="shared" si="0"/>
        <v>4552866</v>
      </c>
      <c r="Z7" s="17">
        <f t="shared" si="0"/>
        <v>194400</v>
      </c>
      <c r="AA7" s="17">
        <f t="shared" si="0"/>
        <v>190400</v>
      </c>
      <c r="AB7" s="17">
        <f t="shared" si="0"/>
        <v>830600</v>
      </c>
      <c r="AC7" s="17">
        <f t="shared" si="0"/>
        <v>60000</v>
      </c>
      <c r="AD7" s="17">
        <f t="shared" si="0"/>
        <v>424485.66</v>
      </c>
      <c r="AE7" s="17">
        <f t="shared" si="0"/>
        <v>424485.66</v>
      </c>
      <c r="AF7" s="10"/>
    </row>
    <row r="8" ht="32" customHeight="1" spans="1:33">
      <c r="A8" s="15">
        <v>2010301</v>
      </c>
      <c r="B8" s="18" t="s">
        <v>47</v>
      </c>
      <c r="C8" s="17">
        <f t="shared" ref="C8:C39" si="1">D8+U8+AD8</f>
        <v>73203647.832</v>
      </c>
      <c r="D8" s="17">
        <f t="shared" ref="D8:D39" si="2">E8+F8+K8+L8+R8+S8</f>
        <v>44336613.48</v>
      </c>
      <c r="E8" s="19">
        <f>SUM(E9:E36)</f>
        <v>21059128</v>
      </c>
      <c r="F8" s="19">
        <f t="shared" ref="F8:AE8" si="3">SUM(F9:F36)</f>
        <v>21554134.48</v>
      </c>
      <c r="G8" s="19">
        <f t="shared" si="3"/>
        <v>15286957.33</v>
      </c>
      <c r="H8" s="19">
        <f t="shared" si="3"/>
        <v>3285287.8</v>
      </c>
      <c r="I8" s="19">
        <f t="shared" si="3"/>
        <v>1967712</v>
      </c>
      <c r="J8" s="19">
        <f t="shared" si="3"/>
        <v>2981889.35</v>
      </c>
      <c r="K8" s="19">
        <f t="shared" si="3"/>
        <v>1723351</v>
      </c>
      <c r="L8" s="19">
        <f t="shared" si="3"/>
        <v>0</v>
      </c>
      <c r="M8" s="19">
        <f t="shared" si="3"/>
        <v>0</v>
      </c>
      <c r="N8" s="19">
        <f t="shared" si="3"/>
        <v>0</v>
      </c>
      <c r="O8" s="19">
        <f t="shared" si="3"/>
        <v>0</v>
      </c>
      <c r="P8" s="19">
        <f t="shared" si="3"/>
        <v>0</v>
      </c>
      <c r="Q8" s="19">
        <f t="shared" si="3"/>
        <v>0</v>
      </c>
      <c r="R8" s="19">
        <f t="shared" si="3"/>
        <v>0</v>
      </c>
      <c r="S8" s="19">
        <f t="shared" si="3"/>
        <v>0</v>
      </c>
      <c r="T8" s="19">
        <f t="shared" si="3"/>
        <v>0</v>
      </c>
      <c r="U8" s="19">
        <f t="shared" si="3"/>
        <v>28442548.692</v>
      </c>
      <c r="V8" s="19">
        <f t="shared" si="3"/>
        <v>4024500</v>
      </c>
      <c r="W8" s="19">
        <f t="shared" si="3"/>
        <v>21247600</v>
      </c>
      <c r="X8" s="19">
        <f t="shared" si="3"/>
        <v>1366682.692</v>
      </c>
      <c r="Y8" s="19">
        <f t="shared" si="3"/>
        <v>4552866</v>
      </c>
      <c r="Z8" s="19">
        <f t="shared" si="3"/>
        <v>194400</v>
      </c>
      <c r="AA8" s="19">
        <f t="shared" si="3"/>
        <v>190400</v>
      </c>
      <c r="AB8" s="19">
        <f t="shared" si="3"/>
        <v>830600</v>
      </c>
      <c r="AC8" s="19">
        <f t="shared" si="3"/>
        <v>60000</v>
      </c>
      <c r="AD8" s="19">
        <f t="shared" si="3"/>
        <v>424485.66</v>
      </c>
      <c r="AE8" s="19">
        <f t="shared" si="3"/>
        <v>424485.66</v>
      </c>
      <c r="AF8" s="36"/>
      <c r="AG8" s="1">
        <f>[1]汇总!$C$65*5000*0.9+500000*28</f>
        <v>22496000</v>
      </c>
    </row>
    <row r="9" ht="32" customHeight="1" spans="1:42">
      <c r="A9" s="15"/>
      <c r="B9" s="32" t="s">
        <v>48</v>
      </c>
      <c r="C9" s="17">
        <f t="shared" si="1"/>
        <v>3584481.59</v>
      </c>
      <c r="D9" s="17">
        <f t="shared" si="2"/>
        <v>1987830.99</v>
      </c>
      <c r="E9" s="20">
        <v>971805</v>
      </c>
      <c r="F9" s="17">
        <f t="shared" ref="F8:F39" si="4">G9+H9+J9</f>
        <v>935042.24</v>
      </c>
      <c r="G9" s="20">
        <v>692067.3</v>
      </c>
      <c r="H9" s="20">
        <v>104318.4</v>
      </c>
      <c r="I9" s="20">
        <v>33990</v>
      </c>
      <c r="J9" s="20">
        <v>138656.54</v>
      </c>
      <c r="K9" s="20">
        <v>80983.75</v>
      </c>
      <c r="L9" s="17">
        <f t="shared" ref="L8:L39" si="5">SUM(M9:Q9)</f>
        <v>0</v>
      </c>
      <c r="M9" s="20"/>
      <c r="N9" s="20"/>
      <c r="O9" s="20"/>
      <c r="P9" s="20"/>
      <c r="Q9" s="20"/>
      <c r="R9" s="20"/>
      <c r="S9" s="20"/>
      <c r="T9" s="20"/>
      <c r="U9" s="17">
        <f t="shared" ref="U8:U39" si="6">W9+X9+Y9+Z9+AA9+AB9+AC9</f>
        <v>1497461.6</v>
      </c>
      <c r="V9" s="20">
        <v>300000</v>
      </c>
      <c r="W9" s="20">
        <v>1166000</v>
      </c>
      <c r="X9" s="20">
        <v>106509.6</v>
      </c>
      <c r="Y9" s="20">
        <v>224952</v>
      </c>
      <c r="Z9" s="20"/>
      <c r="AA9" s="20"/>
      <c r="AB9" s="20"/>
      <c r="AC9" s="20"/>
      <c r="AD9" s="17">
        <f t="shared" ref="AD8:AD39" si="7">AE9</f>
        <v>99189</v>
      </c>
      <c r="AE9" s="20">
        <v>99189</v>
      </c>
      <c r="AF9" s="36"/>
      <c r="AG9" s="1">
        <f>([1]汇总!$C$8+[1]汇总!$C$37)*5000*0.9+500000</f>
        <v>1166000</v>
      </c>
      <c r="AH9" s="1">
        <f>W9+Z9+AA9+AB9+AC9</f>
        <v>1166000</v>
      </c>
      <c r="AJ9" s="1">
        <v>1166000</v>
      </c>
      <c r="AK9" s="1">
        <f>AG9-AJ9</f>
        <v>0</v>
      </c>
      <c r="AM9" s="1">
        <f>C9+C38+C67+C96+C125-AJ9</f>
        <v>3144263.64</v>
      </c>
      <c r="AN9" s="1">
        <f>AM9+事业汇总!AA9</f>
        <v>15019709.15</v>
      </c>
      <c r="AO9" s="1">
        <v>15019709.15</v>
      </c>
      <c r="AP9" s="1">
        <f>AO9-AN9</f>
        <v>0</v>
      </c>
    </row>
    <row r="10" ht="32" customHeight="1" spans="1:42">
      <c r="A10" s="15"/>
      <c r="B10" s="32" t="s">
        <v>49</v>
      </c>
      <c r="C10" s="17">
        <f t="shared" si="1"/>
        <v>2510895.56</v>
      </c>
      <c r="D10" s="17">
        <f t="shared" si="2"/>
        <v>1489417.08</v>
      </c>
      <c r="E10" s="20">
        <v>709698.84</v>
      </c>
      <c r="F10" s="17">
        <f t="shared" si="4"/>
        <v>720576.67</v>
      </c>
      <c r="G10" s="20">
        <v>510838.8</v>
      </c>
      <c r="H10" s="20">
        <v>108026.4</v>
      </c>
      <c r="I10" s="20">
        <v>54384</v>
      </c>
      <c r="J10" s="20">
        <v>101711.47</v>
      </c>
      <c r="K10" s="20">
        <v>59141.57</v>
      </c>
      <c r="L10" s="17">
        <f t="shared" si="5"/>
        <v>0</v>
      </c>
      <c r="M10" s="20"/>
      <c r="N10" s="20"/>
      <c r="O10" s="20"/>
      <c r="P10" s="20"/>
      <c r="Q10" s="20"/>
      <c r="R10" s="20"/>
      <c r="S10" s="20"/>
      <c r="T10" s="20"/>
      <c r="U10" s="17">
        <f t="shared" si="6"/>
        <v>998983.28</v>
      </c>
      <c r="V10" s="20">
        <v>100000</v>
      </c>
      <c r="W10" s="20">
        <v>737000</v>
      </c>
      <c r="X10" s="20">
        <v>47483.28</v>
      </c>
      <c r="Y10" s="20">
        <v>154500</v>
      </c>
      <c r="Z10" s="20">
        <v>10000</v>
      </c>
      <c r="AA10" s="20">
        <v>10000</v>
      </c>
      <c r="AB10" s="20">
        <v>40000</v>
      </c>
      <c r="AC10" s="20"/>
      <c r="AD10" s="17">
        <f t="shared" si="7"/>
        <v>22495.2</v>
      </c>
      <c r="AE10" s="20">
        <v>22495.2</v>
      </c>
      <c r="AF10" s="36"/>
      <c r="AG10" s="1">
        <f>([1]汇总!$C$9+[1]汇总!$C$38)*5000*0.9+500000</f>
        <v>797000</v>
      </c>
      <c r="AH10" s="1">
        <f t="shared" ref="AH10:AH36" si="8">W10+Z10+AA10+AB10+AC10</f>
        <v>797000</v>
      </c>
      <c r="AI10" s="1">
        <f>AG10-AH10</f>
        <v>0</v>
      </c>
      <c r="AJ10" s="1">
        <v>797000</v>
      </c>
      <c r="AK10" s="1">
        <f t="shared" ref="AK10:AK36" si="9">AG10-AJ10</f>
        <v>0</v>
      </c>
      <c r="AM10" s="1">
        <f t="shared" ref="AM10:AM36" si="10">C10+C39+C68+C97+C126-AJ10</f>
        <v>2246822.9298</v>
      </c>
      <c r="AN10" s="1">
        <f>AM10+事业汇总!AA10</f>
        <v>6937991.8718</v>
      </c>
      <c r="AO10" s="1">
        <v>6937991.86</v>
      </c>
      <c r="AP10" s="1">
        <f t="shared" ref="AP10:AP36" si="11">AO10-AN10</f>
        <v>-0.011799999512732</v>
      </c>
    </row>
    <row r="11" ht="32" customHeight="1" spans="1:42">
      <c r="A11" s="15"/>
      <c r="B11" s="32" t="s">
        <v>50</v>
      </c>
      <c r="C11" s="17">
        <f t="shared" si="1"/>
        <v>2575552.24</v>
      </c>
      <c r="D11" s="17">
        <f t="shared" si="2"/>
        <v>1549336.3</v>
      </c>
      <c r="E11" s="20">
        <v>727571.4</v>
      </c>
      <c r="F11" s="17">
        <f t="shared" si="4"/>
        <v>761133.95</v>
      </c>
      <c r="G11" s="20">
        <v>540397.74</v>
      </c>
      <c r="H11" s="20">
        <v>115071.6</v>
      </c>
      <c r="I11" s="20">
        <v>58710</v>
      </c>
      <c r="J11" s="20">
        <v>105664.61</v>
      </c>
      <c r="K11" s="20">
        <v>60630.95</v>
      </c>
      <c r="L11" s="17">
        <f t="shared" si="5"/>
        <v>0</v>
      </c>
      <c r="M11" s="20"/>
      <c r="N11" s="20"/>
      <c r="O11" s="20"/>
      <c r="P11" s="20"/>
      <c r="Q11" s="20"/>
      <c r="R11" s="20"/>
      <c r="S11" s="20"/>
      <c r="T11" s="20"/>
      <c r="U11" s="17">
        <f t="shared" si="6"/>
        <v>1002608.34</v>
      </c>
      <c r="V11" s="20">
        <v>200000</v>
      </c>
      <c r="W11" s="20">
        <v>763700</v>
      </c>
      <c r="X11" s="20">
        <v>46338.34</v>
      </c>
      <c r="Y11" s="20">
        <v>163770</v>
      </c>
      <c r="Z11" s="20">
        <v>13000</v>
      </c>
      <c r="AA11" s="20">
        <v>13000</v>
      </c>
      <c r="AB11" s="20">
        <v>2800</v>
      </c>
      <c r="AC11" s="20"/>
      <c r="AD11" s="17">
        <f t="shared" si="7"/>
        <v>23607.6</v>
      </c>
      <c r="AE11" s="20">
        <v>23607.6</v>
      </c>
      <c r="AF11" s="36"/>
      <c r="AG11" s="1">
        <f>([1]汇总!$C$10+[1]汇总!$C$39)*5000*0.9+500000</f>
        <v>792500</v>
      </c>
      <c r="AH11" s="1">
        <f t="shared" si="8"/>
        <v>792500</v>
      </c>
      <c r="AI11" s="1">
        <f>AG11-AH11</f>
        <v>0</v>
      </c>
      <c r="AJ11" s="1">
        <v>792500</v>
      </c>
      <c r="AK11" s="1">
        <f t="shared" si="9"/>
        <v>0</v>
      </c>
      <c r="AM11" s="1">
        <f t="shared" si="10"/>
        <v>2334215.23</v>
      </c>
      <c r="AN11" s="1">
        <f>AM11+事业汇总!AA11</f>
        <v>6961652.99</v>
      </c>
      <c r="AO11" s="1">
        <v>6961653.13</v>
      </c>
      <c r="AP11" s="1">
        <f t="shared" si="11"/>
        <v>0.139999999664724</v>
      </c>
    </row>
    <row r="12" ht="32" customHeight="1" spans="1:42">
      <c r="A12" s="15"/>
      <c r="B12" s="32" t="s">
        <v>51</v>
      </c>
      <c r="C12" s="17">
        <f t="shared" si="1"/>
        <v>2769812.31</v>
      </c>
      <c r="D12" s="17">
        <f t="shared" si="2"/>
        <v>1731114.19</v>
      </c>
      <c r="E12" s="20">
        <v>773946.12</v>
      </c>
      <c r="F12" s="17">
        <f t="shared" si="4"/>
        <v>892672.56</v>
      </c>
      <c r="G12" s="20">
        <v>679056.74</v>
      </c>
      <c r="H12" s="20">
        <v>101846.4</v>
      </c>
      <c r="I12" s="20">
        <v>48204</v>
      </c>
      <c r="J12" s="20">
        <v>111769.42</v>
      </c>
      <c r="K12" s="20">
        <v>64495.51</v>
      </c>
      <c r="L12" s="17">
        <f t="shared" si="5"/>
        <v>0</v>
      </c>
      <c r="M12" s="20"/>
      <c r="N12" s="20"/>
      <c r="O12" s="20"/>
      <c r="P12" s="20"/>
      <c r="Q12" s="20"/>
      <c r="R12" s="20"/>
      <c r="S12" s="20"/>
      <c r="T12" s="20"/>
      <c r="U12" s="17">
        <f t="shared" si="6"/>
        <v>1017340.04</v>
      </c>
      <c r="V12" s="20">
        <v>250000</v>
      </c>
      <c r="W12" s="20">
        <v>762000</v>
      </c>
      <c r="X12" s="20">
        <v>47300.04</v>
      </c>
      <c r="Y12" s="20">
        <v>173040</v>
      </c>
      <c r="Z12" s="20">
        <v>2000</v>
      </c>
      <c r="AA12" s="20">
        <v>3000</v>
      </c>
      <c r="AB12" s="20">
        <v>30000</v>
      </c>
      <c r="AC12" s="20"/>
      <c r="AD12" s="17">
        <f t="shared" si="7"/>
        <v>21358.08</v>
      </c>
      <c r="AE12" s="20">
        <v>21358.08</v>
      </c>
      <c r="AF12" s="36"/>
      <c r="AG12" s="1">
        <f>([1]汇总!$C$11+[1]汇总!$C$40)*5000*0.9+500000</f>
        <v>797000</v>
      </c>
      <c r="AH12" s="1">
        <f t="shared" si="8"/>
        <v>797000</v>
      </c>
      <c r="AJ12" s="1">
        <v>797000</v>
      </c>
      <c r="AK12" s="1">
        <f t="shared" si="9"/>
        <v>0</v>
      </c>
      <c r="AM12" s="1">
        <f t="shared" si="10"/>
        <v>2773940.678</v>
      </c>
      <c r="AN12" s="1">
        <f>AM12+事业汇总!AA12</f>
        <v>6876678.373</v>
      </c>
      <c r="AO12" s="37">
        <v>6876678.46</v>
      </c>
      <c r="AP12" s="1">
        <f t="shared" si="11"/>
        <v>0.0870000002905726</v>
      </c>
    </row>
    <row r="13" ht="32" customHeight="1" spans="1:42">
      <c r="A13" s="15"/>
      <c r="B13" s="32" t="s">
        <v>52</v>
      </c>
      <c r="C13" s="17">
        <f t="shared" si="1"/>
        <v>2125678.022</v>
      </c>
      <c r="D13" s="17">
        <f t="shared" si="2"/>
        <v>1191711.03</v>
      </c>
      <c r="E13" s="20">
        <v>566236.32</v>
      </c>
      <c r="F13" s="17">
        <f t="shared" si="4"/>
        <v>578288.35</v>
      </c>
      <c r="G13" s="20">
        <v>404450.1</v>
      </c>
      <c r="H13" s="20">
        <v>92947.2</v>
      </c>
      <c r="I13" s="20">
        <v>58710</v>
      </c>
      <c r="J13" s="20">
        <v>80891.05</v>
      </c>
      <c r="K13" s="20">
        <v>47186.36</v>
      </c>
      <c r="L13" s="17">
        <f t="shared" si="5"/>
        <v>0</v>
      </c>
      <c r="M13" s="20"/>
      <c r="N13" s="20"/>
      <c r="O13" s="20"/>
      <c r="P13" s="20"/>
      <c r="Q13" s="20"/>
      <c r="R13" s="20"/>
      <c r="S13" s="20"/>
      <c r="T13" s="20"/>
      <c r="U13" s="17">
        <f t="shared" si="6"/>
        <v>930629.792</v>
      </c>
      <c r="V13" s="20">
        <v>24000</v>
      </c>
      <c r="W13" s="20">
        <v>738000</v>
      </c>
      <c r="X13" s="20">
        <v>43209.792</v>
      </c>
      <c r="Y13" s="20">
        <v>117420</v>
      </c>
      <c r="Z13" s="20">
        <v>5000</v>
      </c>
      <c r="AA13" s="20">
        <v>5000</v>
      </c>
      <c r="AB13" s="20">
        <v>22000</v>
      </c>
      <c r="AC13" s="20"/>
      <c r="AD13" s="17">
        <f t="shared" si="7"/>
        <v>3337.2</v>
      </c>
      <c r="AE13" s="20">
        <v>3337.2</v>
      </c>
      <c r="AF13" s="36"/>
      <c r="AG13" s="1">
        <f>([1]汇总!$C$12+[1]汇总!$C$41)*5000*0.9+500000</f>
        <v>770000</v>
      </c>
      <c r="AH13" s="1">
        <f t="shared" si="8"/>
        <v>770000</v>
      </c>
      <c r="AI13" s="1">
        <f>AG13-AH13</f>
        <v>0</v>
      </c>
      <c r="AJ13" s="1">
        <v>770000</v>
      </c>
      <c r="AK13" s="1">
        <f t="shared" si="9"/>
        <v>0</v>
      </c>
      <c r="AM13" s="1">
        <f t="shared" si="10"/>
        <v>1779280.322</v>
      </c>
      <c r="AN13" s="1">
        <f>AM13+事业汇总!AA13</f>
        <v>6254068.572</v>
      </c>
      <c r="AO13" s="1">
        <v>6254069.77</v>
      </c>
      <c r="AP13" s="1">
        <f t="shared" si="11"/>
        <v>1.19799999985844</v>
      </c>
    </row>
    <row r="14" ht="32" customHeight="1" spans="1:42">
      <c r="A14" s="15"/>
      <c r="B14" s="32" t="s">
        <v>53</v>
      </c>
      <c r="C14" s="17">
        <f t="shared" si="1"/>
        <v>2304168.84</v>
      </c>
      <c r="D14" s="17">
        <f t="shared" si="2"/>
        <v>1336847.7</v>
      </c>
      <c r="E14" s="20">
        <v>672161.52</v>
      </c>
      <c r="F14" s="17">
        <f t="shared" si="4"/>
        <v>608672.72</v>
      </c>
      <c r="G14" s="20">
        <v>392232.64</v>
      </c>
      <c r="H14" s="20">
        <v>117914.4</v>
      </c>
      <c r="I14" s="20">
        <v>64272</v>
      </c>
      <c r="J14" s="20">
        <v>98525.68</v>
      </c>
      <c r="K14" s="20">
        <v>56013.46</v>
      </c>
      <c r="L14" s="17">
        <f t="shared" si="5"/>
        <v>0</v>
      </c>
      <c r="M14" s="20"/>
      <c r="N14" s="20"/>
      <c r="O14" s="20"/>
      <c r="P14" s="20"/>
      <c r="Q14" s="20"/>
      <c r="R14" s="20"/>
      <c r="S14" s="20"/>
      <c r="T14" s="20"/>
      <c r="U14" s="17">
        <f t="shared" si="6"/>
        <v>967321.14</v>
      </c>
      <c r="V14" s="20">
        <v>100000</v>
      </c>
      <c r="W14" s="20">
        <v>724000</v>
      </c>
      <c r="X14" s="20">
        <v>42821.14</v>
      </c>
      <c r="Y14" s="20">
        <v>154500</v>
      </c>
      <c r="Z14" s="20">
        <v>5000</v>
      </c>
      <c r="AA14" s="20">
        <v>5000</v>
      </c>
      <c r="AB14" s="20">
        <v>36000</v>
      </c>
      <c r="AC14" s="20"/>
      <c r="AD14" s="17">
        <f t="shared" si="7"/>
        <v>0</v>
      </c>
      <c r="AE14" s="20">
        <v>0</v>
      </c>
      <c r="AF14" s="36"/>
      <c r="AG14" s="1">
        <f>([1]汇总!$C$13+[1]汇总!$C$42)*5000*0.9+500000</f>
        <v>770000</v>
      </c>
      <c r="AH14" s="1">
        <f t="shared" si="8"/>
        <v>770000</v>
      </c>
      <c r="AI14" s="1">
        <f>AG14-AH14</f>
        <v>0</v>
      </c>
      <c r="AJ14" s="1">
        <v>770000</v>
      </c>
      <c r="AK14" s="1">
        <f t="shared" si="9"/>
        <v>0</v>
      </c>
      <c r="AM14" s="1">
        <f t="shared" si="10"/>
        <v>2049952.99</v>
      </c>
      <c r="AN14" s="1">
        <f>AM14+事业汇总!AA14</f>
        <v>6487882.86</v>
      </c>
      <c r="AO14" s="1">
        <v>6487883.3</v>
      </c>
      <c r="AP14" s="1">
        <f t="shared" si="11"/>
        <v>0.440000000409782</v>
      </c>
    </row>
    <row r="15" ht="32" customHeight="1" spans="1:42">
      <c r="A15" s="15"/>
      <c r="B15" s="32" t="s">
        <v>54</v>
      </c>
      <c r="C15" s="17">
        <f t="shared" si="1"/>
        <v>2564451.55</v>
      </c>
      <c r="D15" s="17">
        <f t="shared" si="2"/>
        <v>1558652.65</v>
      </c>
      <c r="E15" s="20">
        <v>738695.4</v>
      </c>
      <c r="F15" s="17">
        <f t="shared" si="4"/>
        <v>758399.3</v>
      </c>
      <c r="G15" s="20">
        <v>521159.4</v>
      </c>
      <c r="H15" s="20">
        <v>132252</v>
      </c>
      <c r="I15" s="20">
        <v>84048</v>
      </c>
      <c r="J15" s="20">
        <v>104987.9</v>
      </c>
      <c r="K15" s="20">
        <v>61557.95</v>
      </c>
      <c r="L15" s="17">
        <f t="shared" si="5"/>
        <v>0</v>
      </c>
      <c r="M15" s="20"/>
      <c r="N15" s="20"/>
      <c r="O15" s="20"/>
      <c r="P15" s="20"/>
      <c r="Q15" s="20"/>
      <c r="R15" s="20"/>
      <c r="S15" s="20"/>
      <c r="T15" s="20"/>
      <c r="U15" s="17">
        <f t="shared" si="6"/>
        <v>1005798.9</v>
      </c>
      <c r="V15" s="20">
        <v>260000</v>
      </c>
      <c r="W15" s="20">
        <v>726500</v>
      </c>
      <c r="X15" s="20">
        <v>47056.9</v>
      </c>
      <c r="Y15" s="20">
        <v>166242</v>
      </c>
      <c r="Z15" s="20">
        <v>19800</v>
      </c>
      <c r="AA15" s="20">
        <v>19800</v>
      </c>
      <c r="AB15" s="20">
        <v>26400</v>
      </c>
      <c r="AC15" s="20"/>
      <c r="AD15" s="17">
        <f t="shared" si="7"/>
        <v>0</v>
      </c>
      <c r="AE15" s="20"/>
      <c r="AF15" s="36"/>
      <c r="AG15" s="1">
        <f>([1]汇总!$C$14+[1]汇总!$C$43)*5000*0.9+500000</f>
        <v>797000</v>
      </c>
      <c r="AH15" s="1">
        <f t="shared" si="8"/>
        <v>792500</v>
      </c>
      <c r="AI15" s="1">
        <f>AG15-AH15</f>
        <v>4500</v>
      </c>
      <c r="AJ15" s="1">
        <v>792500</v>
      </c>
      <c r="AK15" s="1">
        <f t="shared" si="9"/>
        <v>4500</v>
      </c>
      <c r="AM15" s="1">
        <f t="shared" si="10"/>
        <v>2317100.36</v>
      </c>
      <c r="AN15" s="1">
        <f>AM15+事业汇总!AA15</f>
        <v>6950305.13</v>
      </c>
      <c r="AO15" s="1">
        <v>6950304.79</v>
      </c>
      <c r="AP15" s="1">
        <f t="shared" si="11"/>
        <v>-0.339999999850988</v>
      </c>
    </row>
    <row r="16" ht="32" customHeight="1" spans="1:42">
      <c r="A16" s="15"/>
      <c r="B16" s="32" t="s">
        <v>55</v>
      </c>
      <c r="C16" s="17">
        <f t="shared" si="1"/>
        <v>2714177.334</v>
      </c>
      <c r="D16" s="17">
        <f t="shared" si="2"/>
        <v>1675522.63</v>
      </c>
      <c r="E16" s="20">
        <v>798122.28</v>
      </c>
      <c r="F16" s="17">
        <f t="shared" si="4"/>
        <v>810890.16</v>
      </c>
      <c r="G16" s="20">
        <v>572570.82</v>
      </c>
      <c r="H16" s="20">
        <v>124094.4</v>
      </c>
      <c r="I16" s="20">
        <v>87138</v>
      </c>
      <c r="J16" s="20">
        <v>114224.94</v>
      </c>
      <c r="K16" s="20">
        <v>66510.19</v>
      </c>
      <c r="L16" s="17">
        <f t="shared" si="5"/>
        <v>0</v>
      </c>
      <c r="M16" s="20"/>
      <c r="N16" s="20"/>
      <c r="O16" s="20"/>
      <c r="P16" s="20"/>
      <c r="Q16" s="20"/>
      <c r="R16" s="20"/>
      <c r="S16" s="20"/>
      <c r="T16" s="20"/>
      <c r="U16" s="17">
        <f t="shared" si="6"/>
        <v>1028890.304</v>
      </c>
      <c r="V16" s="20">
        <v>200000</v>
      </c>
      <c r="W16" s="20">
        <v>744500</v>
      </c>
      <c r="X16" s="20">
        <v>48170.304</v>
      </c>
      <c r="Y16" s="20">
        <v>179220</v>
      </c>
      <c r="Z16" s="20">
        <v>1000</v>
      </c>
      <c r="AA16" s="20">
        <v>1000</v>
      </c>
      <c r="AB16" s="20">
        <v>55000</v>
      </c>
      <c r="AC16" s="20"/>
      <c r="AD16" s="17">
        <f t="shared" si="7"/>
        <v>9764.4</v>
      </c>
      <c r="AE16" s="20">
        <v>9764.4</v>
      </c>
      <c r="AF16" s="36"/>
      <c r="AG16" s="1">
        <f>([1]汇总!$C$15+[1]汇总!$C$44)*5000*0.9+500000</f>
        <v>801500</v>
      </c>
      <c r="AH16" s="1">
        <f t="shared" si="8"/>
        <v>801500</v>
      </c>
      <c r="AI16" s="1">
        <f>AG16-AH16</f>
        <v>0</v>
      </c>
      <c r="AJ16" s="1">
        <v>801500</v>
      </c>
      <c r="AK16" s="1">
        <f t="shared" si="9"/>
        <v>0</v>
      </c>
      <c r="AM16" s="1">
        <f t="shared" si="10"/>
        <v>2508900.044</v>
      </c>
      <c r="AN16" s="1">
        <f>AM16+事业汇总!AA16</f>
        <v>7173961.404</v>
      </c>
      <c r="AO16" s="1">
        <v>7173960.82</v>
      </c>
      <c r="AP16" s="1">
        <f t="shared" si="11"/>
        <v>-0.583999999798834</v>
      </c>
    </row>
    <row r="17" ht="32" customHeight="1" spans="1:42">
      <c r="A17" s="15"/>
      <c r="B17" s="32" t="s">
        <v>56</v>
      </c>
      <c r="C17" s="17">
        <f t="shared" si="1"/>
        <v>2311187.798</v>
      </c>
      <c r="D17" s="17">
        <f t="shared" si="2"/>
        <v>1358806.83</v>
      </c>
      <c r="E17" s="20">
        <v>640482.84</v>
      </c>
      <c r="F17" s="17">
        <f t="shared" si="4"/>
        <v>664950.42</v>
      </c>
      <c r="G17" s="20">
        <v>483640.62</v>
      </c>
      <c r="H17" s="20">
        <v>87632.4</v>
      </c>
      <c r="I17" s="20">
        <v>50676</v>
      </c>
      <c r="J17" s="20">
        <v>93677.4</v>
      </c>
      <c r="K17" s="20">
        <v>53373.57</v>
      </c>
      <c r="L17" s="17">
        <f t="shared" si="5"/>
        <v>0</v>
      </c>
      <c r="M17" s="20"/>
      <c r="N17" s="20"/>
      <c r="O17" s="20"/>
      <c r="P17" s="20"/>
      <c r="Q17" s="20"/>
      <c r="R17" s="20"/>
      <c r="S17" s="20"/>
      <c r="T17" s="20"/>
      <c r="U17" s="17">
        <f t="shared" si="6"/>
        <v>952380.968</v>
      </c>
      <c r="V17" s="20">
        <v>30000</v>
      </c>
      <c r="W17" s="20">
        <v>665500</v>
      </c>
      <c r="X17" s="20">
        <v>42268.968</v>
      </c>
      <c r="Y17" s="20">
        <v>144612</v>
      </c>
      <c r="Z17" s="20">
        <v>5000</v>
      </c>
      <c r="AA17" s="20">
        <v>5000</v>
      </c>
      <c r="AB17" s="20">
        <v>60000</v>
      </c>
      <c r="AC17" s="20">
        <v>30000</v>
      </c>
      <c r="AD17" s="17">
        <f t="shared" si="7"/>
        <v>0</v>
      </c>
      <c r="AE17" s="20">
        <v>0</v>
      </c>
      <c r="AF17" s="36"/>
      <c r="AG17" s="1">
        <f>([1]汇总!$C$16+[1]汇总!$C$45)*5000*0.9+500000</f>
        <v>765500</v>
      </c>
      <c r="AH17" s="1">
        <f t="shared" si="8"/>
        <v>765500</v>
      </c>
      <c r="AJ17" s="1">
        <v>765500</v>
      </c>
      <c r="AK17" s="1">
        <f t="shared" si="9"/>
        <v>0</v>
      </c>
      <c r="AM17" s="1">
        <f t="shared" si="10"/>
        <v>2057520.43</v>
      </c>
      <c r="AN17" s="1">
        <f>AM17+事业汇总!AA17</f>
        <v>6174371.1</v>
      </c>
      <c r="AO17" s="1">
        <v>6174371</v>
      </c>
      <c r="AP17" s="1">
        <f t="shared" si="11"/>
        <v>-0.099999999627471</v>
      </c>
    </row>
    <row r="18" ht="32" customHeight="1" spans="1:42">
      <c r="A18" s="15"/>
      <c r="B18" s="32" t="s">
        <v>57</v>
      </c>
      <c r="C18" s="17">
        <f t="shared" si="1"/>
        <v>2755372.408</v>
      </c>
      <c r="D18" s="17">
        <f t="shared" si="2"/>
        <v>1630625.96</v>
      </c>
      <c r="E18" s="20">
        <v>779137.32</v>
      </c>
      <c r="F18" s="17">
        <f t="shared" si="4"/>
        <v>786560.53</v>
      </c>
      <c r="G18" s="20">
        <v>573479.28</v>
      </c>
      <c r="H18" s="20">
        <v>100363.2</v>
      </c>
      <c r="I18" s="20">
        <v>49440</v>
      </c>
      <c r="J18" s="20">
        <v>112718.05</v>
      </c>
      <c r="K18" s="20">
        <v>64928.11</v>
      </c>
      <c r="L18" s="17">
        <f t="shared" si="5"/>
        <v>0</v>
      </c>
      <c r="M18" s="20"/>
      <c r="N18" s="20"/>
      <c r="O18" s="20"/>
      <c r="P18" s="20"/>
      <c r="Q18" s="20"/>
      <c r="R18" s="20"/>
      <c r="S18" s="20"/>
      <c r="T18" s="20"/>
      <c r="U18" s="17">
        <f t="shared" si="6"/>
        <v>1102189.448</v>
      </c>
      <c r="V18" s="20">
        <v>200000</v>
      </c>
      <c r="W18" s="20">
        <v>757000</v>
      </c>
      <c r="X18" s="20">
        <v>60149.448</v>
      </c>
      <c r="Y18" s="20">
        <v>173040</v>
      </c>
      <c r="Z18" s="20">
        <v>24600</v>
      </c>
      <c r="AA18" s="20">
        <v>24600</v>
      </c>
      <c r="AB18" s="20">
        <v>32800</v>
      </c>
      <c r="AC18" s="20">
        <v>30000</v>
      </c>
      <c r="AD18" s="17">
        <f t="shared" si="7"/>
        <v>22557</v>
      </c>
      <c r="AE18" s="20">
        <v>22557</v>
      </c>
      <c r="AF18" s="36"/>
      <c r="AG18" s="1">
        <f>([1]汇总!$C$17+[1]汇总!$C$46)*5000*0.9+500000</f>
        <v>869000</v>
      </c>
      <c r="AH18" s="1">
        <f t="shared" si="8"/>
        <v>869000</v>
      </c>
      <c r="AJ18" s="1">
        <v>869000</v>
      </c>
      <c r="AK18" s="1">
        <f t="shared" si="9"/>
        <v>0</v>
      </c>
      <c r="AM18" s="1">
        <f t="shared" si="10"/>
        <v>2476414.353</v>
      </c>
      <c r="AN18" s="1">
        <f>AM18+事业汇总!AA18</f>
        <v>8687859.498</v>
      </c>
      <c r="AO18" s="1">
        <v>8687858.17</v>
      </c>
      <c r="AP18" s="1">
        <f t="shared" si="11"/>
        <v>-1.32799999974668</v>
      </c>
    </row>
    <row r="19" ht="32" customHeight="1" spans="1:42">
      <c r="A19" s="15"/>
      <c r="B19" s="32" t="s">
        <v>58</v>
      </c>
      <c r="C19" s="17">
        <f t="shared" si="1"/>
        <v>3021441.532</v>
      </c>
      <c r="D19" s="17">
        <f t="shared" si="2"/>
        <v>1772419.88</v>
      </c>
      <c r="E19" s="20">
        <v>849181.44</v>
      </c>
      <c r="F19" s="17">
        <f t="shared" si="4"/>
        <v>852473.32</v>
      </c>
      <c r="G19" s="20">
        <v>626423.34</v>
      </c>
      <c r="H19" s="20">
        <v>103082.4</v>
      </c>
      <c r="I19" s="20">
        <v>49440</v>
      </c>
      <c r="J19" s="20">
        <v>122967.58</v>
      </c>
      <c r="K19" s="20">
        <v>70765.12</v>
      </c>
      <c r="L19" s="17">
        <f t="shared" si="5"/>
        <v>0</v>
      </c>
      <c r="M19" s="20"/>
      <c r="N19" s="20"/>
      <c r="O19" s="20"/>
      <c r="P19" s="20"/>
      <c r="Q19" s="20"/>
      <c r="R19" s="20"/>
      <c r="S19" s="20"/>
      <c r="T19" s="20"/>
      <c r="U19" s="17">
        <f t="shared" si="6"/>
        <v>1213838.912</v>
      </c>
      <c r="V19" s="20">
        <v>200000</v>
      </c>
      <c r="W19" s="20">
        <v>945500</v>
      </c>
      <c r="X19" s="20">
        <v>71196.912</v>
      </c>
      <c r="Y19" s="20">
        <v>197142</v>
      </c>
      <c r="Z19" s="20"/>
      <c r="AA19" s="20"/>
      <c r="AB19" s="20"/>
      <c r="AC19" s="20"/>
      <c r="AD19" s="17">
        <f t="shared" si="7"/>
        <v>35182.74</v>
      </c>
      <c r="AE19" s="20">
        <v>35182.74</v>
      </c>
      <c r="AF19" s="36"/>
      <c r="AG19" s="1">
        <f>([1]汇总!$C$18+[1]汇总!$C$47)*5000*0.9+500000</f>
        <v>945500</v>
      </c>
      <c r="AH19" s="1">
        <f t="shared" si="8"/>
        <v>945500</v>
      </c>
      <c r="AJ19" s="1">
        <v>945500</v>
      </c>
      <c r="AK19" s="1">
        <f t="shared" si="9"/>
        <v>0</v>
      </c>
      <c r="AM19" s="1">
        <f t="shared" si="10"/>
        <v>2718549.7245</v>
      </c>
      <c r="AN19" s="1">
        <f>AM19+事业汇总!AA19</f>
        <v>10241864.3595</v>
      </c>
      <c r="AO19" s="1">
        <v>10241864.1</v>
      </c>
      <c r="AP19" s="1">
        <f t="shared" si="11"/>
        <v>-0.259500000625849</v>
      </c>
    </row>
    <row r="20" ht="32" customHeight="1" spans="1:42">
      <c r="A20" s="15"/>
      <c r="B20" s="32" t="s">
        <v>59</v>
      </c>
      <c r="C20" s="17">
        <f t="shared" si="1"/>
        <v>2424998.449</v>
      </c>
      <c r="D20" s="17">
        <f t="shared" si="2"/>
        <v>1435533.545</v>
      </c>
      <c r="E20" s="20">
        <v>689749.8</v>
      </c>
      <c r="F20" s="17">
        <f t="shared" si="4"/>
        <v>688304.595</v>
      </c>
      <c r="G20" s="20">
        <v>452444.38</v>
      </c>
      <c r="H20" s="20">
        <v>133982.4</v>
      </c>
      <c r="I20" s="20">
        <v>80340</v>
      </c>
      <c r="J20" s="20">
        <v>101877.815</v>
      </c>
      <c r="K20" s="20">
        <v>57479.15</v>
      </c>
      <c r="L20" s="17">
        <f t="shared" si="5"/>
        <v>0</v>
      </c>
      <c r="M20" s="20"/>
      <c r="N20" s="20"/>
      <c r="O20" s="20"/>
      <c r="P20" s="20"/>
      <c r="Q20" s="20"/>
      <c r="R20" s="20"/>
      <c r="S20" s="20"/>
      <c r="T20" s="20"/>
      <c r="U20" s="17">
        <f t="shared" si="6"/>
        <v>989464.904</v>
      </c>
      <c r="V20" s="20">
        <v>50000</v>
      </c>
      <c r="W20" s="20">
        <v>743500</v>
      </c>
      <c r="X20" s="20">
        <v>45284.904</v>
      </c>
      <c r="Y20" s="20">
        <v>160680</v>
      </c>
      <c r="Z20" s="20">
        <v>5000</v>
      </c>
      <c r="AA20" s="20">
        <v>5000</v>
      </c>
      <c r="AB20" s="20">
        <v>30000</v>
      </c>
      <c r="AC20" s="20"/>
      <c r="AD20" s="17">
        <f t="shared" si="7"/>
        <v>0</v>
      </c>
      <c r="AE20" s="20">
        <v>0</v>
      </c>
      <c r="AF20" s="36"/>
      <c r="AG20" s="1">
        <f>([1]汇总!$C$19+[1]汇总!$C$48)*5000*0.9+500000</f>
        <v>783500</v>
      </c>
      <c r="AH20" s="1">
        <f t="shared" si="8"/>
        <v>783500</v>
      </c>
      <c r="AI20" s="1">
        <f>AG20-AH20</f>
        <v>0</v>
      </c>
      <c r="AJ20" s="1">
        <v>783500</v>
      </c>
      <c r="AK20" s="1">
        <f t="shared" si="9"/>
        <v>0</v>
      </c>
      <c r="AM20" s="1">
        <f t="shared" si="10"/>
        <v>2172954.6371</v>
      </c>
      <c r="AN20" s="1">
        <f>AM20+事业汇总!AA20</f>
        <v>6774935.1331</v>
      </c>
      <c r="AO20" s="1">
        <v>6774933.81</v>
      </c>
      <c r="AP20" s="1">
        <f t="shared" si="11"/>
        <v>-1.32309999968857</v>
      </c>
    </row>
    <row r="21" ht="32" customHeight="1" spans="1:42">
      <c r="A21" s="15"/>
      <c r="B21" s="32" t="s">
        <v>60</v>
      </c>
      <c r="C21" s="17">
        <f t="shared" si="1"/>
        <v>2402070.89</v>
      </c>
      <c r="D21" s="17">
        <f t="shared" si="2"/>
        <v>1446204.45</v>
      </c>
      <c r="E21" s="20">
        <v>660765.6</v>
      </c>
      <c r="F21" s="17">
        <f t="shared" si="4"/>
        <v>730375.05</v>
      </c>
      <c r="G21" s="20">
        <v>581648.2</v>
      </c>
      <c r="H21" s="20">
        <v>53642.4</v>
      </c>
      <c r="I21" s="20">
        <v>67980</v>
      </c>
      <c r="J21" s="20">
        <v>95084.45</v>
      </c>
      <c r="K21" s="20">
        <v>55063.8</v>
      </c>
      <c r="L21" s="17">
        <f t="shared" si="5"/>
        <v>0</v>
      </c>
      <c r="M21" s="20"/>
      <c r="N21" s="20"/>
      <c r="O21" s="20"/>
      <c r="P21" s="20"/>
      <c r="Q21" s="20"/>
      <c r="R21" s="20"/>
      <c r="S21" s="20"/>
      <c r="T21" s="20"/>
      <c r="U21" s="17">
        <f t="shared" si="6"/>
        <v>942270.44</v>
      </c>
      <c r="V21" s="20">
        <v>280500</v>
      </c>
      <c r="W21" s="20">
        <v>741000</v>
      </c>
      <c r="X21" s="20">
        <v>42220.44</v>
      </c>
      <c r="Y21" s="20">
        <v>139050</v>
      </c>
      <c r="Z21" s="20">
        <v>5000</v>
      </c>
      <c r="AA21" s="20">
        <v>5000</v>
      </c>
      <c r="AB21" s="20">
        <v>10000</v>
      </c>
      <c r="AC21" s="20"/>
      <c r="AD21" s="17">
        <f t="shared" si="7"/>
        <v>13596</v>
      </c>
      <c r="AE21" s="20">
        <v>13596</v>
      </c>
      <c r="AF21" s="36"/>
      <c r="AG21" s="1">
        <f>([1]汇总!$C$20+[1]汇总!$C$49)*5000*0.9+500000</f>
        <v>761000</v>
      </c>
      <c r="AH21" s="1">
        <f t="shared" si="8"/>
        <v>761000</v>
      </c>
      <c r="AI21" s="1">
        <f>AG21-AH21</f>
        <v>0</v>
      </c>
      <c r="AJ21" s="1">
        <v>761000</v>
      </c>
      <c r="AK21" s="1">
        <f t="shared" si="9"/>
        <v>0</v>
      </c>
      <c r="AM21" s="1">
        <f t="shared" si="10"/>
        <v>2142928.355</v>
      </c>
      <c r="AN21" s="1">
        <f>AM21+事业汇总!AA21</f>
        <v>6299000.33</v>
      </c>
      <c r="AO21" s="1">
        <v>6299000.22</v>
      </c>
      <c r="AP21" s="1">
        <f t="shared" si="11"/>
        <v>-0.110000000335276</v>
      </c>
    </row>
    <row r="22" ht="32" customHeight="1" spans="1:42">
      <c r="A22" s="15"/>
      <c r="B22" s="32" t="s">
        <v>61</v>
      </c>
      <c r="C22" s="17">
        <f t="shared" si="1"/>
        <v>2203982.916</v>
      </c>
      <c r="D22" s="17">
        <f t="shared" si="2"/>
        <v>1304456.26</v>
      </c>
      <c r="E22" s="20">
        <v>587544.96</v>
      </c>
      <c r="F22" s="17">
        <f t="shared" si="4"/>
        <v>667949.22</v>
      </c>
      <c r="G22" s="20">
        <v>467003.43</v>
      </c>
      <c r="H22" s="20">
        <v>116060.4</v>
      </c>
      <c r="I22" s="20">
        <v>62418</v>
      </c>
      <c r="J22" s="20">
        <v>84885.39</v>
      </c>
      <c r="K22" s="20">
        <v>48962.08</v>
      </c>
      <c r="L22" s="17">
        <f t="shared" si="5"/>
        <v>0</v>
      </c>
      <c r="M22" s="20"/>
      <c r="N22" s="20"/>
      <c r="O22" s="20"/>
      <c r="P22" s="20"/>
      <c r="Q22" s="20"/>
      <c r="R22" s="20"/>
      <c r="S22" s="20"/>
      <c r="T22" s="20"/>
      <c r="U22" s="17">
        <f t="shared" si="6"/>
        <v>885930.656</v>
      </c>
      <c r="V22" s="20">
        <v>150000</v>
      </c>
      <c r="W22" s="20">
        <v>654000</v>
      </c>
      <c r="X22" s="20">
        <v>34588.656</v>
      </c>
      <c r="Y22" s="20">
        <v>135342</v>
      </c>
      <c r="Z22" s="20">
        <v>1000</v>
      </c>
      <c r="AA22" s="20">
        <v>1000</v>
      </c>
      <c r="AB22" s="20">
        <v>60000</v>
      </c>
      <c r="AC22" s="20"/>
      <c r="AD22" s="17">
        <f t="shared" si="7"/>
        <v>13596</v>
      </c>
      <c r="AE22" s="20">
        <v>13596</v>
      </c>
      <c r="AF22" s="36"/>
      <c r="AG22" s="1">
        <f>([1]汇总!$C$21+[1]汇总!$C$50)*5000*0.9+500000</f>
        <v>716000</v>
      </c>
      <c r="AH22" s="1">
        <f t="shared" si="8"/>
        <v>716000</v>
      </c>
      <c r="AJ22" s="1">
        <v>716000</v>
      </c>
      <c r="AK22" s="1">
        <f t="shared" si="9"/>
        <v>0</v>
      </c>
      <c r="AM22" s="1">
        <f t="shared" si="10"/>
        <v>1932326.221</v>
      </c>
      <c r="AN22" s="1">
        <f>AM22+事业汇总!AA22</f>
        <v>5182342.293</v>
      </c>
      <c r="AO22" s="1">
        <v>5182341.03</v>
      </c>
      <c r="AP22" s="1">
        <f t="shared" si="11"/>
        <v>-1.26300000026822</v>
      </c>
    </row>
    <row r="23" ht="32" customHeight="1" spans="1:42">
      <c r="A23" s="15"/>
      <c r="B23" s="32" t="s">
        <v>62</v>
      </c>
      <c r="C23" s="17">
        <f t="shared" si="1"/>
        <v>2828693.232</v>
      </c>
      <c r="D23" s="17">
        <f t="shared" si="2"/>
        <v>1790597.32</v>
      </c>
      <c r="E23" s="20">
        <v>850145.52</v>
      </c>
      <c r="F23" s="17">
        <f t="shared" si="4"/>
        <v>869606.34</v>
      </c>
      <c r="G23" s="20">
        <v>605312.46</v>
      </c>
      <c r="H23" s="20">
        <v>143005.2</v>
      </c>
      <c r="I23" s="20">
        <v>92082</v>
      </c>
      <c r="J23" s="20">
        <v>121288.68</v>
      </c>
      <c r="K23" s="20">
        <v>70845.46</v>
      </c>
      <c r="L23" s="17">
        <f t="shared" si="5"/>
        <v>0</v>
      </c>
      <c r="M23" s="20"/>
      <c r="N23" s="20"/>
      <c r="O23" s="20"/>
      <c r="P23" s="20"/>
      <c r="Q23" s="20"/>
      <c r="R23" s="20"/>
      <c r="S23" s="20"/>
      <c r="T23" s="20"/>
      <c r="U23" s="17">
        <f t="shared" si="6"/>
        <v>991375.112</v>
      </c>
      <c r="V23" s="20">
        <v>120000</v>
      </c>
      <c r="W23" s="20">
        <v>716500</v>
      </c>
      <c r="X23" s="20">
        <v>41441.112</v>
      </c>
      <c r="Y23" s="20">
        <v>193434</v>
      </c>
      <c r="Z23" s="20">
        <v>5000</v>
      </c>
      <c r="AA23" s="20">
        <v>5000</v>
      </c>
      <c r="AB23" s="20">
        <v>30000</v>
      </c>
      <c r="AC23" s="20"/>
      <c r="AD23" s="17">
        <f t="shared" si="7"/>
        <v>46720.8</v>
      </c>
      <c r="AE23" s="20">
        <v>46720.8</v>
      </c>
      <c r="AF23" s="36"/>
      <c r="AG23" s="1">
        <f>([1]汇总!$C$22+[1]汇总!$C$51)*5000*0.9+500000</f>
        <v>756500</v>
      </c>
      <c r="AH23" s="1">
        <f t="shared" si="8"/>
        <v>756500</v>
      </c>
      <c r="AJ23" s="1">
        <v>756500</v>
      </c>
      <c r="AK23" s="1">
        <f t="shared" si="9"/>
        <v>0</v>
      </c>
      <c r="AM23" s="1">
        <f t="shared" si="10"/>
        <v>2703029.218</v>
      </c>
      <c r="AN23" s="1">
        <f>AM23+事业汇总!AA23</f>
        <v>6248363.078</v>
      </c>
      <c r="AO23" s="1">
        <v>6248362.87</v>
      </c>
      <c r="AP23" s="1">
        <f t="shared" si="11"/>
        <v>-0.207999999634922</v>
      </c>
    </row>
    <row r="24" ht="32" customHeight="1" spans="1:42">
      <c r="A24" s="15"/>
      <c r="B24" s="32" t="s">
        <v>63</v>
      </c>
      <c r="C24" s="17">
        <f t="shared" si="1"/>
        <v>2852424.41</v>
      </c>
      <c r="D24" s="17">
        <f t="shared" si="2"/>
        <v>1838611.8</v>
      </c>
      <c r="E24" s="20">
        <v>858439.08</v>
      </c>
      <c r="F24" s="17">
        <f t="shared" si="4"/>
        <v>908636.13</v>
      </c>
      <c r="G24" s="20">
        <v>625984.56</v>
      </c>
      <c r="H24" s="20">
        <v>158949.6</v>
      </c>
      <c r="I24" s="20">
        <v>102588</v>
      </c>
      <c r="J24" s="20">
        <v>123701.97</v>
      </c>
      <c r="K24" s="20">
        <v>71536.59</v>
      </c>
      <c r="L24" s="17">
        <f t="shared" si="5"/>
        <v>0</v>
      </c>
      <c r="M24" s="20"/>
      <c r="N24" s="20"/>
      <c r="O24" s="20"/>
      <c r="P24" s="20"/>
      <c r="Q24" s="20"/>
      <c r="R24" s="20"/>
      <c r="S24" s="20"/>
      <c r="T24" s="20"/>
      <c r="U24" s="17">
        <f t="shared" si="6"/>
        <v>1000463.81</v>
      </c>
      <c r="V24" s="20">
        <v>150000</v>
      </c>
      <c r="W24" s="20">
        <v>740500</v>
      </c>
      <c r="X24" s="20">
        <v>43383.81</v>
      </c>
      <c r="Y24" s="20">
        <v>191580</v>
      </c>
      <c r="Z24" s="20">
        <v>5000</v>
      </c>
      <c r="AA24" s="20">
        <v>5000</v>
      </c>
      <c r="AB24" s="20">
        <v>15000</v>
      </c>
      <c r="AC24" s="20"/>
      <c r="AD24" s="17">
        <f t="shared" si="7"/>
        <v>13348.8</v>
      </c>
      <c r="AE24" s="20">
        <v>13348.8</v>
      </c>
      <c r="AF24" s="36"/>
      <c r="AG24" s="1">
        <f>([1]汇总!$C$23+[1]汇总!$C$52)*5000*0.9+500000</f>
        <v>756500</v>
      </c>
      <c r="AH24" s="1">
        <f t="shared" si="8"/>
        <v>765500</v>
      </c>
      <c r="AI24" s="1">
        <f>AG24-AH24</f>
        <v>-9000</v>
      </c>
      <c r="AJ24" s="1">
        <v>765500</v>
      </c>
      <c r="AK24" s="1">
        <f t="shared" si="9"/>
        <v>-9000</v>
      </c>
      <c r="AM24" s="1">
        <f t="shared" si="10"/>
        <v>2732161.1478</v>
      </c>
      <c r="AN24" s="1">
        <f>AM24+事业汇总!AA24</f>
        <v>6651960.4678</v>
      </c>
      <c r="AO24" s="1">
        <v>6651960.18</v>
      </c>
      <c r="AP24" s="1">
        <f t="shared" si="11"/>
        <v>-0.287800000980496</v>
      </c>
    </row>
    <row r="25" ht="32" customHeight="1" spans="1:42">
      <c r="A25" s="15"/>
      <c r="B25" s="32" t="s">
        <v>64</v>
      </c>
      <c r="C25" s="17">
        <f t="shared" si="1"/>
        <v>2271839.162</v>
      </c>
      <c r="D25" s="17">
        <f t="shared" si="2"/>
        <v>1272267.33</v>
      </c>
      <c r="E25" s="20">
        <v>590956.32</v>
      </c>
      <c r="F25" s="17">
        <f t="shared" si="4"/>
        <v>632064.65</v>
      </c>
      <c r="G25" s="20">
        <v>446597.7</v>
      </c>
      <c r="H25" s="20">
        <v>99003.6</v>
      </c>
      <c r="I25" s="20">
        <v>42642</v>
      </c>
      <c r="J25" s="20">
        <v>86463.35</v>
      </c>
      <c r="K25" s="20">
        <v>49246.36</v>
      </c>
      <c r="L25" s="17">
        <f t="shared" si="5"/>
        <v>0</v>
      </c>
      <c r="M25" s="20"/>
      <c r="N25" s="20"/>
      <c r="O25" s="20"/>
      <c r="P25" s="20"/>
      <c r="Q25" s="20"/>
      <c r="R25" s="20"/>
      <c r="S25" s="20"/>
      <c r="T25" s="20"/>
      <c r="U25" s="17">
        <f t="shared" si="6"/>
        <v>970649.432</v>
      </c>
      <c r="V25" s="20">
        <v>200000</v>
      </c>
      <c r="W25" s="20">
        <v>699900</v>
      </c>
      <c r="X25" s="20">
        <v>45009.432</v>
      </c>
      <c r="Y25" s="20">
        <v>142140</v>
      </c>
      <c r="Z25" s="20">
        <v>10000</v>
      </c>
      <c r="AA25" s="20">
        <v>10000</v>
      </c>
      <c r="AB25" s="20">
        <v>63600</v>
      </c>
      <c r="AC25" s="20"/>
      <c r="AD25" s="17">
        <f t="shared" si="7"/>
        <v>28922.4</v>
      </c>
      <c r="AE25" s="20">
        <v>28922.4</v>
      </c>
      <c r="AF25" s="36"/>
      <c r="AG25" s="1">
        <f>([1]汇总!$C$24+[1]汇总!$C$53)*5000*0.9+500000</f>
        <v>783500</v>
      </c>
      <c r="AH25" s="1">
        <f t="shared" si="8"/>
        <v>783500</v>
      </c>
      <c r="AI25" s="1">
        <f>AG25-AH25</f>
        <v>0</v>
      </c>
      <c r="AJ25" s="1">
        <v>783500</v>
      </c>
      <c r="AK25" s="1">
        <f t="shared" si="9"/>
        <v>0</v>
      </c>
      <c r="AM25" s="1">
        <f t="shared" si="10"/>
        <v>1940193.106</v>
      </c>
      <c r="AN25" s="1">
        <f>AM25+事业汇总!AA25</f>
        <v>6493086.288</v>
      </c>
      <c r="AO25" s="1">
        <v>6493086.31</v>
      </c>
      <c r="AP25" s="1">
        <f t="shared" si="11"/>
        <v>0.0219999998807907</v>
      </c>
    </row>
    <row r="26" ht="32" customHeight="1" spans="1:42">
      <c r="A26" s="15"/>
      <c r="B26" s="32" t="s">
        <v>65</v>
      </c>
      <c r="C26" s="17">
        <f t="shared" si="1"/>
        <v>2678684.694</v>
      </c>
      <c r="D26" s="17">
        <f t="shared" si="2"/>
        <v>1692270.43</v>
      </c>
      <c r="E26" s="20">
        <v>783698.16</v>
      </c>
      <c r="F26" s="17">
        <f t="shared" si="4"/>
        <v>843264.09</v>
      </c>
      <c r="G26" s="20">
        <v>592155.24</v>
      </c>
      <c r="H26" s="20">
        <v>136454.4</v>
      </c>
      <c r="I26" s="20">
        <v>82812</v>
      </c>
      <c r="J26" s="20">
        <v>114654.45</v>
      </c>
      <c r="K26" s="20">
        <v>65308.18</v>
      </c>
      <c r="L26" s="17">
        <f t="shared" si="5"/>
        <v>0</v>
      </c>
      <c r="M26" s="20"/>
      <c r="N26" s="20"/>
      <c r="O26" s="20"/>
      <c r="P26" s="20"/>
      <c r="Q26" s="20"/>
      <c r="R26" s="20"/>
      <c r="S26" s="20"/>
      <c r="T26" s="20"/>
      <c r="U26" s="17">
        <f t="shared" si="6"/>
        <v>986414.264</v>
      </c>
      <c r="V26" s="20">
        <v>150000</v>
      </c>
      <c r="W26" s="20">
        <v>735500</v>
      </c>
      <c r="X26" s="20">
        <v>41694.264</v>
      </c>
      <c r="Y26" s="20">
        <v>179220</v>
      </c>
      <c r="Z26" s="20">
        <v>5000</v>
      </c>
      <c r="AA26" s="20">
        <v>5000</v>
      </c>
      <c r="AB26" s="20">
        <v>20000</v>
      </c>
      <c r="AC26" s="20"/>
      <c r="AD26" s="17">
        <f t="shared" si="7"/>
        <v>0</v>
      </c>
      <c r="AE26" s="20">
        <v>0</v>
      </c>
      <c r="AF26" s="36"/>
      <c r="AG26" s="1">
        <f>([1]汇总!$C$25+[1]汇总!$C$54)*5000*0.9+500000</f>
        <v>765500</v>
      </c>
      <c r="AH26" s="1">
        <f t="shared" si="8"/>
        <v>765500</v>
      </c>
      <c r="AJ26" s="1">
        <v>765500</v>
      </c>
      <c r="AK26" s="1">
        <f t="shared" si="9"/>
        <v>0</v>
      </c>
      <c r="AM26" s="1">
        <f t="shared" si="10"/>
        <v>2513405.434</v>
      </c>
      <c r="AN26" s="1">
        <f>AM26+事业汇总!AA26</f>
        <v>6106606.391</v>
      </c>
      <c r="AO26" s="1">
        <v>6106606.18</v>
      </c>
      <c r="AP26" s="1">
        <f t="shared" si="11"/>
        <v>-0.211000001057982</v>
      </c>
    </row>
    <row r="27" ht="32" customHeight="1" spans="1:42">
      <c r="A27" s="15"/>
      <c r="B27" s="32" t="s">
        <v>66</v>
      </c>
      <c r="C27" s="17">
        <f t="shared" si="1"/>
        <v>2765048.308</v>
      </c>
      <c r="D27" s="17">
        <f t="shared" si="2"/>
        <v>1823229.98</v>
      </c>
      <c r="E27" s="20">
        <v>1057484</v>
      </c>
      <c r="F27" s="17">
        <f t="shared" si="4"/>
        <v>709198.98</v>
      </c>
      <c r="G27" s="20">
        <v>490256</v>
      </c>
      <c r="H27" s="20">
        <v>120015.6</v>
      </c>
      <c r="I27" s="20">
        <v>80340</v>
      </c>
      <c r="J27" s="20">
        <v>98927.38</v>
      </c>
      <c r="K27" s="20">
        <v>56547</v>
      </c>
      <c r="L27" s="17">
        <f t="shared" si="5"/>
        <v>0</v>
      </c>
      <c r="M27" s="20"/>
      <c r="N27" s="20"/>
      <c r="O27" s="20"/>
      <c r="P27" s="20"/>
      <c r="Q27" s="20"/>
      <c r="R27" s="20"/>
      <c r="S27" s="20"/>
      <c r="T27" s="20"/>
      <c r="U27" s="17">
        <f t="shared" si="6"/>
        <v>917234.288</v>
      </c>
      <c r="V27" s="20">
        <v>100000</v>
      </c>
      <c r="W27" s="20">
        <v>704500</v>
      </c>
      <c r="X27" s="20">
        <v>36324.288</v>
      </c>
      <c r="Y27" s="20">
        <v>151410</v>
      </c>
      <c r="Z27" s="20">
        <v>5000</v>
      </c>
      <c r="AA27" s="20">
        <v>5000</v>
      </c>
      <c r="AB27" s="20">
        <v>15000</v>
      </c>
      <c r="AC27" s="20"/>
      <c r="AD27" s="17">
        <f t="shared" si="7"/>
        <v>24584.04</v>
      </c>
      <c r="AE27" s="20">
        <v>24584.04</v>
      </c>
      <c r="AF27" s="36"/>
      <c r="AG27" s="1">
        <f>([1]汇总!$C$26+[1]汇总!$C$55)*5000*0.9+500000</f>
        <v>729500</v>
      </c>
      <c r="AH27" s="1">
        <f t="shared" si="8"/>
        <v>729500</v>
      </c>
      <c r="AJ27" s="1">
        <v>729500</v>
      </c>
      <c r="AK27" s="1">
        <f t="shared" si="9"/>
        <v>0</v>
      </c>
      <c r="AM27" s="1">
        <f t="shared" si="10"/>
        <v>2551773.9092</v>
      </c>
      <c r="AN27" s="1">
        <f>AM27+事业汇总!AA27</f>
        <v>5424224.3412</v>
      </c>
      <c r="AO27" s="1">
        <v>5424224.97</v>
      </c>
      <c r="AP27" s="1">
        <f t="shared" si="11"/>
        <v>0.628800000064075</v>
      </c>
    </row>
    <row r="28" ht="32" customHeight="1" spans="1:42">
      <c r="A28" s="15"/>
      <c r="B28" s="32" t="s">
        <v>67</v>
      </c>
      <c r="C28" s="17">
        <f t="shared" si="1"/>
        <v>2271098.595</v>
      </c>
      <c r="D28" s="17">
        <f t="shared" si="2"/>
        <v>1343985.715</v>
      </c>
      <c r="E28" s="20">
        <v>615132.48</v>
      </c>
      <c r="F28" s="17">
        <f t="shared" si="4"/>
        <v>677592.195</v>
      </c>
      <c r="G28" s="20">
        <v>456757.62</v>
      </c>
      <c r="H28" s="20">
        <v>131510.4</v>
      </c>
      <c r="I28" s="20">
        <v>77868</v>
      </c>
      <c r="J28" s="20">
        <v>89324.175</v>
      </c>
      <c r="K28" s="20">
        <v>51261.04</v>
      </c>
      <c r="L28" s="17">
        <f t="shared" si="5"/>
        <v>0</v>
      </c>
      <c r="M28" s="20"/>
      <c r="N28" s="20"/>
      <c r="O28" s="20"/>
      <c r="P28" s="20"/>
      <c r="Q28" s="20"/>
      <c r="R28" s="20"/>
      <c r="S28" s="20"/>
      <c r="T28" s="20"/>
      <c r="U28" s="17">
        <f t="shared" si="6"/>
        <v>907089.68</v>
      </c>
      <c r="V28" s="20">
        <v>80000</v>
      </c>
      <c r="W28" s="20">
        <v>697000</v>
      </c>
      <c r="X28" s="20">
        <v>37129.68</v>
      </c>
      <c r="Y28" s="20">
        <v>135960</v>
      </c>
      <c r="Z28" s="20">
        <v>5000</v>
      </c>
      <c r="AA28" s="20">
        <v>5000</v>
      </c>
      <c r="AB28" s="20">
        <v>27000</v>
      </c>
      <c r="AC28" s="20"/>
      <c r="AD28" s="17">
        <f t="shared" si="7"/>
        <v>20023.2</v>
      </c>
      <c r="AE28" s="20">
        <v>20023.2</v>
      </c>
      <c r="AF28" s="36"/>
      <c r="AG28" s="1">
        <f>([1]汇总!$C$27+[1]汇总!$C$56)*5000*0.9+500000</f>
        <v>725000</v>
      </c>
      <c r="AH28" s="1">
        <f t="shared" si="8"/>
        <v>734000</v>
      </c>
      <c r="AJ28" s="1">
        <v>734000</v>
      </c>
      <c r="AK28" s="1">
        <f t="shared" si="9"/>
        <v>-9000</v>
      </c>
      <c r="AM28" s="1">
        <f t="shared" si="10"/>
        <v>2004942.482</v>
      </c>
      <c r="AN28" s="1">
        <f>AM28+事业汇总!AA28</f>
        <v>5479072.942</v>
      </c>
      <c r="AO28" s="1">
        <v>5479072.12</v>
      </c>
      <c r="AP28" s="1">
        <f t="shared" si="11"/>
        <v>-0.822000000625849</v>
      </c>
    </row>
    <row r="29" ht="32" customHeight="1" spans="1:42">
      <c r="A29" s="15"/>
      <c r="B29" s="32" t="s">
        <v>68</v>
      </c>
      <c r="C29" s="17">
        <f t="shared" si="1"/>
        <v>2472920.522</v>
      </c>
      <c r="D29" s="17">
        <f t="shared" si="2"/>
        <v>1495056.33</v>
      </c>
      <c r="E29" s="20">
        <v>692629.68</v>
      </c>
      <c r="F29" s="17">
        <f t="shared" si="4"/>
        <v>744707.51</v>
      </c>
      <c r="G29" s="20">
        <v>507044.28</v>
      </c>
      <c r="H29" s="20">
        <v>137690.4</v>
      </c>
      <c r="I29" s="20">
        <v>84048</v>
      </c>
      <c r="J29" s="20">
        <v>99972.83</v>
      </c>
      <c r="K29" s="20">
        <v>57719.14</v>
      </c>
      <c r="L29" s="17">
        <f t="shared" si="5"/>
        <v>0</v>
      </c>
      <c r="M29" s="20"/>
      <c r="N29" s="20"/>
      <c r="O29" s="20"/>
      <c r="P29" s="20"/>
      <c r="Q29" s="20"/>
      <c r="R29" s="20"/>
      <c r="S29" s="20"/>
      <c r="T29" s="20"/>
      <c r="U29" s="17">
        <f t="shared" si="6"/>
        <v>977864.192</v>
      </c>
      <c r="V29" s="20">
        <v>200000</v>
      </c>
      <c r="W29" s="20">
        <v>745000</v>
      </c>
      <c r="X29" s="20">
        <v>44304.192</v>
      </c>
      <c r="Y29" s="20">
        <v>154560</v>
      </c>
      <c r="Z29" s="20">
        <v>3000</v>
      </c>
      <c r="AA29" s="20">
        <v>3000</v>
      </c>
      <c r="AB29" s="20">
        <v>28000</v>
      </c>
      <c r="AC29" s="20"/>
      <c r="AD29" s="17">
        <f t="shared" si="7"/>
        <v>0</v>
      </c>
      <c r="AE29" s="20">
        <v>0</v>
      </c>
      <c r="AF29" s="36"/>
      <c r="AG29" s="1">
        <f>([1]汇总!$C$28+[1]汇总!$C$57)*5000*0.9+500000</f>
        <v>779000</v>
      </c>
      <c r="AH29" s="1">
        <f t="shared" si="8"/>
        <v>779000</v>
      </c>
      <c r="AI29" s="1">
        <f>AG29-AH29</f>
        <v>0</v>
      </c>
      <c r="AJ29" s="1">
        <v>779000</v>
      </c>
      <c r="AK29" s="1">
        <f t="shared" si="9"/>
        <v>0</v>
      </c>
      <c r="AM29" s="1">
        <f t="shared" si="10"/>
        <v>2215398.5462</v>
      </c>
      <c r="AN29" s="1">
        <f>AM29+事业汇总!AA29</f>
        <v>6590289.6802</v>
      </c>
      <c r="AO29" s="1">
        <v>6590229.69</v>
      </c>
      <c r="AP29" s="1">
        <f t="shared" si="11"/>
        <v>-59.9901999989524</v>
      </c>
    </row>
    <row r="30" ht="32" customHeight="1" spans="1:42">
      <c r="A30" s="15"/>
      <c r="B30" s="32" t="s">
        <v>69</v>
      </c>
      <c r="C30" s="17">
        <f t="shared" si="1"/>
        <v>2999215.45</v>
      </c>
      <c r="D30" s="17">
        <f t="shared" si="2"/>
        <v>2091087.6</v>
      </c>
      <c r="E30" s="20">
        <v>975896</v>
      </c>
      <c r="F30" s="17">
        <f t="shared" si="4"/>
        <v>1033866.6</v>
      </c>
      <c r="G30" s="20">
        <v>752940</v>
      </c>
      <c r="H30" s="20">
        <v>140409.6</v>
      </c>
      <c r="I30" s="20">
        <v>84048</v>
      </c>
      <c r="J30" s="20">
        <v>140517</v>
      </c>
      <c r="K30" s="20">
        <v>81325</v>
      </c>
      <c r="L30" s="17">
        <f t="shared" si="5"/>
        <v>0</v>
      </c>
      <c r="M30" s="20"/>
      <c r="N30" s="20"/>
      <c r="O30" s="20"/>
      <c r="P30" s="20"/>
      <c r="Q30" s="20"/>
      <c r="R30" s="20"/>
      <c r="S30" s="20"/>
      <c r="T30" s="20"/>
      <c r="U30" s="17">
        <f t="shared" si="6"/>
        <v>901453.45</v>
      </c>
      <c r="V30" s="20">
        <v>100000</v>
      </c>
      <c r="W30" s="20">
        <v>684500</v>
      </c>
      <c r="X30" s="20">
        <v>35723.45</v>
      </c>
      <c r="Y30" s="20">
        <v>145230</v>
      </c>
      <c r="Z30" s="20">
        <v>5000</v>
      </c>
      <c r="AA30" s="20">
        <v>5000</v>
      </c>
      <c r="AB30" s="20">
        <v>26000</v>
      </c>
      <c r="AC30" s="20"/>
      <c r="AD30" s="17">
        <f t="shared" si="7"/>
        <v>6674.4</v>
      </c>
      <c r="AE30" s="20">
        <v>6674.4</v>
      </c>
      <c r="AF30" s="36"/>
      <c r="AG30" s="1">
        <f>([1]汇总!$C$29+[1]汇总!$C$58)*5000*0.9+500000</f>
        <v>720500</v>
      </c>
      <c r="AH30" s="1">
        <f t="shared" si="8"/>
        <v>720500</v>
      </c>
      <c r="AI30" s="1">
        <f>AG30-AH30</f>
        <v>0</v>
      </c>
      <c r="AJ30" s="1">
        <v>720500</v>
      </c>
      <c r="AK30" s="1">
        <f t="shared" si="9"/>
        <v>0</v>
      </c>
      <c r="AM30" s="1">
        <f t="shared" si="10"/>
        <v>3011405.45</v>
      </c>
      <c r="AN30" s="1">
        <f>AM30+事业汇总!AA30</f>
        <v>5432620.18666667</v>
      </c>
      <c r="AO30" s="1">
        <v>5432621</v>
      </c>
      <c r="AP30" s="1">
        <f t="shared" si="11"/>
        <v>0.813333332538605</v>
      </c>
    </row>
    <row r="31" ht="32" customHeight="1" spans="1:42">
      <c r="A31" s="15"/>
      <c r="B31" s="32" t="s">
        <v>70</v>
      </c>
      <c r="C31" s="17">
        <f t="shared" si="1"/>
        <v>2451952.292</v>
      </c>
      <c r="D31" s="17">
        <f t="shared" si="2"/>
        <v>1519903.02</v>
      </c>
      <c r="E31" s="20">
        <v>730958.04</v>
      </c>
      <c r="F31" s="17">
        <f t="shared" si="4"/>
        <v>728031.81</v>
      </c>
      <c r="G31" s="20">
        <v>490642.56</v>
      </c>
      <c r="H31" s="20">
        <v>135589.2</v>
      </c>
      <c r="I31" s="20">
        <v>101352</v>
      </c>
      <c r="J31" s="20">
        <v>101800.05</v>
      </c>
      <c r="K31" s="20">
        <v>60913.17</v>
      </c>
      <c r="L31" s="17">
        <f t="shared" si="5"/>
        <v>0</v>
      </c>
      <c r="M31" s="20"/>
      <c r="N31" s="20"/>
      <c r="O31" s="20"/>
      <c r="P31" s="20"/>
      <c r="Q31" s="20"/>
      <c r="R31" s="20"/>
      <c r="S31" s="20"/>
      <c r="T31" s="20"/>
      <c r="U31" s="17">
        <f t="shared" si="6"/>
        <v>932049.272</v>
      </c>
      <c r="V31" s="20">
        <v>150000</v>
      </c>
      <c r="W31" s="20">
        <v>698500</v>
      </c>
      <c r="X31" s="20">
        <v>39049.272</v>
      </c>
      <c r="Y31" s="20">
        <v>154500</v>
      </c>
      <c r="Z31" s="20">
        <v>5000</v>
      </c>
      <c r="AA31" s="20">
        <v>5000</v>
      </c>
      <c r="AB31" s="20">
        <v>30000</v>
      </c>
      <c r="AC31" s="20"/>
      <c r="AD31" s="17">
        <f t="shared" si="7"/>
        <v>0</v>
      </c>
      <c r="AE31" s="20">
        <v>0</v>
      </c>
      <c r="AF31" s="36"/>
      <c r="AG31" s="1">
        <f>([1]汇总!$C$30+[1]汇总!$C$59)*5000*0.9+500000</f>
        <v>738500</v>
      </c>
      <c r="AH31" s="1">
        <f t="shared" si="8"/>
        <v>738500</v>
      </c>
      <c r="AJ31" s="1">
        <v>738500</v>
      </c>
      <c r="AK31" s="1">
        <f t="shared" si="9"/>
        <v>0</v>
      </c>
      <c r="AM31" s="1">
        <f t="shared" si="10"/>
        <v>2244376.159</v>
      </c>
      <c r="AN31" s="1">
        <f>AM31+事业汇总!AA31</f>
        <v>5738304.26</v>
      </c>
      <c r="AO31" s="1">
        <v>5738302.16</v>
      </c>
      <c r="AP31" s="1">
        <f t="shared" si="11"/>
        <v>-2.10000000055879</v>
      </c>
    </row>
    <row r="32" ht="32" customHeight="1" spans="1:42">
      <c r="A32" s="15"/>
      <c r="B32" s="32" t="s">
        <v>71</v>
      </c>
      <c r="C32" s="17">
        <f t="shared" si="1"/>
        <v>2170091.195</v>
      </c>
      <c r="D32" s="17">
        <f t="shared" si="2"/>
        <v>1193795.235</v>
      </c>
      <c r="E32" s="20">
        <v>564852</v>
      </c>
      <c r="F32" s="17">
        <f t="shared" si="4"/>
        <v>581872.235</v>
      </c>
      <c r="G32" s="20">
        <v>405241.14</v>
      </c>
      <c r="H32" s="20">
        <v>95790</v>
      </c>
      <c r="I32" s="20">
        <v>64272</v>
      </c>
      <c r="J32" s="20">
        <v>80841.095</v>
      </c>
      <c r="K32" s="20">
        <v>47071</v>
      </c>
      <c r="L32" s="17">
        <f t="shared" si="5"/>
        <v>0</v>
      </c>
      <c r="M32" s="20"/>
      <c r="N32" s="20"/>
      <c r="O32" s="20"/>
      <c r="P32" s="20"/>
      <c r="Q32" s="20"/>
      <c r="R32" s="20"/>
      <c r="S32" s="20"/>
      <c r="T32" s="20"/>
      <c r="U32" s="17">
        <f t="shared" si="6"/>
        <v>966778.76</v>
      </c>
      <c r="V32" s="20">
        <v>100000</v>
      </c>
      <c r="W32" s="20">
        <v>722500</v>
      </c>
      <c r="X32" s="20">
        <v>47588.76</v>
      </c>
      <c r="Y32" s="20">
        <v>126690</v>
      </c>
      <c r="Z32" s="20">
        <v>10000</v>
      </c>
      <c r="AA32" s="20">
        <v>5000</v>
      </c>
      <c r="AB32" s="20">
        <v>55000</v>
      </c>
      <c r="AC32" s="20"/>
      <c r="AD32" s="17">
        <f t="shared" si="7"/>
        <v>9517.2</v>
      </c>
      <c r="AE32" s="20">
        <v>9517.2</v>
      </c>
      <c r="AF32" s="36"/>
      <c r="AG32" s="1">
        <f>([1]汇总!$C$31+[1]汇总!$C$60)*5000*0.9+500000</f>
        <v>792500</v>
      </c>
      <c r="AH32" s="1">
        <f t="shared" si="8"/>
        <v>792500</v>
      </c>
      <c r="AI32" s="1">
        <f>AG32-AH32</f>
        <v>0</v>
      </c>
      <c r="AJ32" s="1">
        <v>792500</v>
      </c>
      <c r="AK32" s="1">
        <f t="shared" si="9"/>
        <v>0</v>
      </c>
      <c r="AM32" s="1">
        <f t="shared" si="10"/>
        <v>1796979.0823</v>
      </c>
      <c r="AN32" s="1">
        <f>AM32+事业汇总!AA32</f>
        <v>6970243.1923</v>
      </c>
      <c r="AO32" s="1">
        <v>6970242.69</v>
      </c>
      <c r="AP32" s="1">
        <f t="shared" si="11"/>
        <v>-0.502299998886883</v>
      </c>
    </row>
    <row r="33" ht="32" customHeight="1" spans="1:42">
      <c r="A33" s="15"/>
      <c r="B33" s="32" t="s">
        <v>72</v>
      </c>
      <c r="C33" s="17">
        <f t="shared" si="1"/>
        <v>2811122.115</v>
      </c>
      <c r="D33" s="17">
        <f t="shared" si="2"/>
        <v>1727912.035</v>
      </c>
      <c r="E33" s="20">
        <v>827514.36</v>
      </c>
      <c r="F33" s="17">
        <f t="shared" si="4"/>
        <v>831438.145</v>
      </c>
      <c r="G33" s="20">
        <v>605250.66</v>
      </c>
      <c r="H33" s="20">
        <v>106790.4</v>
      </c>
      <c r="I33" s="20">
        <v>69834</v>
      </c>
      <c r="J33" s="20">
        <v>119397.085</v>
      </c>
      <c r="K33" s="20">
        <v>68959.53</v>
      </c>
      <c r="L33" s="17">
        <f t="shared" si="5"/>
        <v>0</v>
      </c>
      <c r="M33" s="20"/>
      <c r="N33" s="20"/>
      <c r="O33" s="20"/>
      <c r="P33" s="20"/>
      <c r="Q33" s="20"/>
      <c r="R33" s="20"/>
      <c r="S33" s="20"/>
      <c r="T33" s="20"/>
      <c r="U33" s="17">
        <f t="shared" si="6"/>
        <v>1083210.08</v>
      </c>
      <c r="V33" s="20">
        <v>100000</v>
      </c>
      <c r="W33" s="20">
        <v>787500</v>
      </c>
      <c r="X33" s="20">
        <v>54748.08</v>
      </c>
      <c r="Y33" s="20">
        <v>190962</v>
      </c>
      <c r="Z33" s="20">
        <v>10000</v>
      </c>
      <c r="AA33" s="20">
        <v>10000</v>
      </c>
      <c r="AB33" s="20">
        <v>30000</v>
      </c>
      <c r="AC33" s="20"/>
      <c r="AD33" s="17">
        <f t="shared" si="7"/>
        <v>0</v>
      </c>
      <c r="AE33" s="20">
        <v>0</v>
      </c>
      <c r="AF33" s="36"/>
      <c r="AG33" s="1">
        <f>([1]汇总!$C$32+[1]汇总!$C$61)*5000*0.9+500000</f>
        <v>837500</v>
      </c>
      <c r="AH33" s="1">
        <f t="shared" si="8"/>
        <v>837500</v>
      </c>
      <c r="AI33" s="1">
        <f>AG33-AH33</f>
        <v>0</v>
      </c>
      <c r="AJ33" s="1">
        <v>837500</v>
      </c>
      <c r="AK33" s="1">
        <f t="shared" si="9"/>
        <v>0</v>
      </c>
      <c r="AM33" s="1">
        <f t="shared" si="10"/>
        <v>2599119.2129</v>
      </c>
      <c r="AN33" s="1">
        <f>AM33+事业汇总!AA33</f>
        <v>8048352.6139</v>
      </c>
      <c r="AO33" s="1">
        <v>8048352.61</v>
      </c>
      <c r="AP33" s="1">
        <f t="shared" si="11"/>
        <v>-0.00389999989420176</v>
      </c>
    </row>
    <row r="34" ht="32" customHeight="1" spans="1:42">
      <c r="A34" s="15"/>
      <c r="B34" s="32" t="s">
        <v>73</v>
      </c>
      <c r="C34" s="17">
        <f t="shared" si="1"/>
        <v>3261676.828</v>
      </c>
      <c r="D34" s="17">
        <f t="shared" si="2"/>
        <v>1894184.42</v>
      </c>
      <c r="E34" s="20">
        <v>903998.04</v>
      </c>
      <c r="F34" s="17">
        <f t="shared" si="4"/>
        <v>914853.21</v>
      </c>
      <c r="G34" s="20">
        <v>661192.22</v>
      </c>
      <c r="H34" s="20">
        <v>123229</v>
      </c>
      <c r="I34" s="20">
        <v>72306</v>
      </c>
      <c r="J34" s="20">
        <v>130431.99</v>
      </c>
      <c r="K34" s="20">
        <v>75333.17</v>
      </c>
      <c r="L34" s="17">
        <f t="shared" si="5"/>
        <v>0</v>
      </c>
      <c r="M34" s="20"/>
      <c r="N34" s="20"/>
      <c r="O34" s="20"/>
      <c r="P34" s="20"/>
      <c r="Q34" s="20"/>
      <c r="R34" s="20"/>
      <c r="S34" s="20"/>
      <c r="T34" s="20"/>
      <c r="U34" s="17">
        <f t="shared" si="6"/>
        <v>1367492.408</v>
      </c>
      <c r="V34" s="20">
        <v>60000</v>
      </c>
      <c r="W34" s="20">
        <v>1011000</v>
      </c>
      <c r="X34" s="20">
        <v>93732.408</v>
      </c>
      <c r="Y34" s="20">
        <v>197760</v>
      </c>
      <c r="Z34" s="20">
        <v>20000</v>
      </c>
      <c r="AA34" s="20">
        <v>20000</v>
      </c>
      <c r="AB34" s="20">
        <v>25000</v>
      </c>
      <c r="AC34" s="20"/>
      <c r="AD34" s="17">
        <f t="shared" si="7"/>
        <v>0</v>
      </c>
      <c r="AE34" s="20">
        <v>0</v>
      </c>
      <c r="AF34" s="36"/>
      <c r="AG34" s="1">
        <f>([1]汇总!$C$33+[1]汇总!$C$62)*5000*0.9+500000</f>
        <v>1076000</v>
      </c>
      <c r="AH34" s="1">
        <f t="shared" si="8"/>
        <v>1076000</v>
      </c>
      <c r="AI34" s="1">
        <f>AG34-AH34</f>
        <v>0</v>
      </c>
      <c r="AJ34" s="1">
        <v>1076000</v>
      </c>
      <c r="AK34" s="1">
        <f t="shared" si="9"/>
        <v>0</v>
      </c>
      <c r="AM34" s="1">
        <f t="shared" si="10"/>
        <v>2868438.7165</v>
      </c>
      <c r="AN34" s="1">
        <f>AM34+事业汇总!AA34</f>
        <v>13560048.6165</v>
      </c>
      <c r="AO34" s="1">
        <v>13560048.66</v>
      </c>
      <c r="AP34" s="1">
        <f t="shared" si="11"/>
        <v>0.0435000024735928</v>
      </c>
    </row>
    <row r="35" ht="32" customHeight="1" spans="1:42">
      <c r="A35" s="15"/>
      <c r="B35" s="32" t="s">
        <v>74</v>
      </c>
      <c r="C35" s="17">
        <f t="shared" si="1"/>
        <v>2722713.64</v>
      </c>
      <c r="D35" s="17">
        <f t="shared" si="2"/>
        <v>1749675.42</v>
      </c>
      <c r="E35" s="20">
        <v>763674.96</v>
      </c>
      <c r="F35" s="17">
        <f t="shared" si="4"/>
        <v>922360.88</v>
      </c>
      <c r="G35" s="20">
        <v>658235.92</v>
      </c>
      <c r="H35" s="20">
        <v>154747.2</v>
      </c>
      <c r="I35" s="20">
        <v>87138</v>
      </c>
      <c r="J35" s="20">
        <v>109377.76</v>
      </c>
      <c r="K35" s="20">
        <v>63639.58</v>
      </c>
      <c r="L35" s="17">
        <f t="shared" si="5"/>
        <v>0</v>
      </c>
      <c r="M35" s="20"/>
      <c r="N35" s="20"/>
      <c r="O35" s="20"/>
      <c r="P35" s="20"/>
      <c r="Q35" s="20"/>
      <c r="R35" s="20"/>
      <c r="S35" s="20"/>
      <c r="T35" s="20"/>
      <c r="U35" s="17">
        <f t="shared" si="6"/>
        <v>973038.22</v>
      </c>
      <c r="V35" s="20">
        <v>90000</v>
      </c>
      <c r="W35" s="20">
        <v>714500</v>
      </c>
      <c r="X35" s="20">
        <v>43768.22</v>
      </c>
      <c r="Y35" s="20">
        <v>163770</v>
      </c>
      <c r="Z35" s="20">
        <v>5000</v>
      </c>
      <c r="AA35" s="20">
        <v>5000</v>
      </c>
      <c r="AB35" s="20">
        <v>41000</v>
      </c>
      <c r="AC35" s="20"/>
      <c r="AD35" s="17">
        <f t="shared" si="7"/>
        <v>0</v>
      </c>
      <c r="AE35" s="20">
        <v>0</v>
      </c>
      <c r="AF35" s="36"/>
      <c r="AG35" s="1">
        <f>([1]汇总!$C$34+[1]汇总!$C$63)*5000*0.9+500000</f>
        <v>765500</v>
      </c>
      <c r="AH35" s="1">
        <f t="shared" si="8"/>
        <v>765500</v>
      </c>
      <c r="AI35" s="1">
        <f>AG35-AH35</f>
        <v>0</v>
      </c>
      <c r="AJ35" s="1">
        <v>765500</v>
      </c>
      <c r="AK35" s="1">
        <f t="shared" si="9"/>
        <v>0</v>
      </c>
      <c r="AM35" s="1">
        <f t="shared" si="10"/>
        <v>2526685.6784</v>
      </c>
      <c r="AN35" s="1">
        <f>AM35+事业汇总!AA35</f>
        <v>6550168.9784</v>
      </c>
      <c r="AO35" s="1">
        <v>6550170.02</v>
      </c>
      <c r="AP35" s="1">
        <f t="shared" si="11"/>
        <v>1.0415999982506</v>
      </c>
    </row>
    <row r="36" ht="32" customHeight="1" spans="1:42">
      <c r="A36" s="15"/>
      <c r="B36" s="32" t="s">
        <v>75</v>
      </c>
      <c r="C36" s="17">
        <f t="shared" si="1"/>
        <v>2377895.95</v>
      </c>
      <c r="D36" s="17">
        <f t="shared" si="2"/>
        <v>1435557.35</v>
      </c>
      <c r="E36" s="20">
        <v>678650.52</v>
      </c>
      <c r="F36" s="17">
        <f t="shared" si="4"/>
        <v>700352.62</v>
      </c>
      <c r="G36" s="20">
        <v>491934.18</v>
      </c>
      <c r="H36" s="20">
        <v>110869.2</v>
      </c>
      <c r="I36" s="20">
        <v>76632</v>
      </c>
      <c r="J36" s="20">
        <v>97549.24</v>
      </c>
      <c r="K36" s="20">
        <v>56554.21</v>
      </c>
      <c r="L36" s="17">
        <f t="shared" si="5"/>
        <v>0</v>
      </c>
      <c r="M36" s="20"/>
      <c r="N36" s="20"/>
      <c r="O36" s="20"/>
      <c r="P36" s="20"/>
      <c r="Q36" s="20"/>
      <c r="R36" s="20"/>
      <c r="S36" s="20"/>
      <c r="T36" s="20"/>
      <c r="U36" s="17">
        <f t="shared" si="6"/>
        <v>932327</v>
      </c>
      <c r="V36" s="20">
        <v>80000</v>
      </c>
      <c r="W36" s="20">
        <v>722000</v>
      </c>
      <c r="X36" s="20">
        <v>38187</v>
      </c>
      <c r="Y36" s="20">
        <v>142140</v>
      </c>
      <c r="Z36" s="20">
        <v>5000</v>
      </c>
      <c r="AA36" s="20">
        <v>5000</v>
      </c>
      <c r="AB36" s="20">
        <v>20000</v>
      </c>
      <c r="AC36" s="20"/>
      <c r="AD36" s="17">
        <f t="shared" si="7"/>
        <v>10011.6</v>
      </c>
      <c r="AE36" s="20">
        <v>10011.6</v>
      </c>
      <c r="AF36" s="36"/>
      <c r="AG36" s="1">
        <f>([1]汇总!$C$35+[1]汇总!$C$64)*5000*0.9+500000</f>
        <v>738500</v>
      </c>
      <c r="AH36" s="1">
        <f t="shared" si="8"/>
        <v>752000</v>
      </c>
      <c r="AJ36" s="1">
        <v>752000</v>
      </c>
      <c r="AK36" s="1">
        <f t="shared" si="9"/>
        <v>-13500</v>
      </c>
      <c r="AM36" s="1">
        <f t="shared" si="10"/>
        <v>2136512.399</v>
      </c>
      <c r="AN36" s="1">
        <f>AM36+事业汇总!AA36</f>
        <v>5584620.719</v>
      </c>
      <c r="AO36" s="1">
        <v>5584620.68</v>
      </c>
      <c r="AP36" s="1">
        <f t="shared" si="11"/>
        <v>-0.0390000008046627</v>
      </c>
    </row>
    <row r="37" ht="39" customHeight="1" spans="1:32">
      <c r="A37" s="15">
        <v>2080505</v>
      </c>
      <c r="B37" s="21" t="s">
        <v>76</v>
      </c>
      <c r="C37" s="17">
        <f t="shared" si="1"/>
        <v>5840499.032</v>
      </c>
      <c r="D37" s="17">
        <f t="shared" si="2"/>
        <v>5840499.032</v>
      </c>
      <c r="E37" s="19">
        <f>SUM(E38:E65)</f>
        <v>0</v>
      </c>
      <c r="F37" s="19">
        <f t="shared" ref="F37:AE37" si="12">SUM(F38:F65)</f>
        <v>0</v>
      </c>
      <c r="G37" s="19">
        <f t="shared" si="12"/>
        <v>0</v>
      </c>
      <c r="H37" s="19">
        <f t="shared" si="12"/>
        <v>0</v>
      </c>
      <c r="I37" s="19">
        <f t="shared" si="12"/>
        <v>0</v>
      </c>
      <c r="J37" s="19">
        <f t="shared" si="12"/>
        <v>0</v>
      </c>
      <c r="K37" s="19">
        <f t="shared" si="12"/>
        <v>0</v>
      </c>
      <c r="L37" s="19">
        <f t="shared" si="12"/>
        <v>5840499.032</v>
      </c>
      <c r="M37" s="19">
        <f t="shared" si="12"/>
        <v>5840499.032</v>
      </c>
      <c r="N37" s="19">
        <f t="shared" si="12"/>
        <v>0</v>
      </c>
      <c r="O37" s="19">
        <f t="shared" si="12"/>
        <v>0</v>
      </c>
      <c r="P37" s="19">
        <f t="shared" si="12"/>
        <v>0</v>
      </c>
      <c r="Q37" s="19">
        <f t="shared" si="12"/>
        <v>0</v>
      </c>
      <c r="R37" s="19">
        <f t="shared" si="12"/>
        <v>0</v>
      </c>
      <c r="S37" s="19">
        <f t="shared" si="12"/>
        <v>0</v>
      </c>
      <c r="T37" s="19">
        <f t="shared" si="12"/>
        <v>0</v>
      </c>
      <c r="U37" s="19">
        <f t="shared" si="12"/>
        <v>0</v>
      </c>
      <c r="V37" s="19">
        <f t="shared" si="12"/>
        <v>0</v>
      </c>
      <c r="W37" s="19">
        <f t="shared" si="12"/>
        <v>0</v>
      </c>
      <c r="X37" s="19">
        <f t="shared" si="12"/>
        <v>0</v>
      </c>
      <c r="Y37" s="19">
        <f t="shared" si="12"/>
        <v>0</v>
      </c>
      <c r="Z37" s="19">
        <f t="shared" si="12"/>
        <v>0</v>
      </c>
      <c r="AA37" s="19">
        <f t="shared" si="12"/>
        <v>0</v>
      </c>
      <c r="AB37" s="19">
        <f t="shared" si="12"/>
        <v>0</v>
      </c>
      <c r="AC37" s="19">
        <f t="shared" si="12"/>
        <v>0</v>
      </c>
      <c r="AD37" s="19">
        <f t="shared" si="12"/>
        <v>0</v>
      </c>
      <c r="AE37" s="19">
        <f t="shared" si="12"/>
        <v>0</v>
      </c>
      <c r="AF37" s="36"/>
    </row>
    <row r="38" ht="39" customHeight="1" spans="1:32">
      <c r="A38" s="15"/>
      <c r="B38" s="18" t="s">
        <v>77</v>
      </c>
      <c r="C38" s="17">
        <f t="shared" si="1"/>
        <v>271389.3</v>
      </c>
      <c r="D38" s="17">
        <f t="shared" si="2"/>
        <v>271389.3</v>
      </c>
      <c r="E38" s="20"/>
      <c r="F38" s="17">
        <f t="shared" si="4"/>
        <v>0</v>
      </c>
      <c r="G38" s="20"/>
      <c r="H38" s="20"/>
      <c r="I38" s="20"/>
      <c r="J38" s="20"/>
      <c r="K38" s="20"/>
      <c r="L38" s="17">
        <f t="shared" si="5"/>
        <v>271389.3</v>
      </c>
      <c r="M38" s="20">
        <v>271389.3</v>
      </c>
      <c r="N38" s="20"/>
      <c r="O38" s="20"/>
      <c r="P38" s="20"/>
      <c r="Q38" s="20"/>
      <c r="R38" s="20"/>
      <c r="S38" s="20"/>
      <c r="T38" s="20"/>
      <c r="U38" s="17">
        <f t="shared" si="6"/>
        <v>0</v>
      </c>
      <c r="V38" s="20"/>
      <c r="W38" s="20"/>
      <c r="X38" s="20"/>
      <c r="Y38" s="20"/>
      <c r="Z38" s="20"/>
      <c r="AA38" s="20"/>
      <c r="AB38" s="20"/>
      <c r="AC38" s="20"/>
      <c r="AD38" s="17">
        <f t="shared" si="7"/>
        <v>0</v>
      </c>
      <c r="AE38" s="20"/>
      <c r="AF38" s="36"/>
    </row>
    <row r="39" ht="39" customHeight="1" spans="1:32">
      <c r="A39" s="15"/>
      <c r="B39" s="18" t="s">
        <v>78</v>
      </c>
      <c r="C39" s="17">
        <f t="shared" si="1"/>
        <v>199077.984</v>
      </c>
      <c r="D39" s="17">
        <f t="shared" si="2"/>
        <v>199077.984</v>
      </c>
      <c r="E39" s="20"/>
      <c r="F39" s="17">
        <f t="shared" si="4"/>
        <v>0</v>
      </c>
      <c r="G39" s="20"/>
      <c r="H39" s="20"/>
      <c r="I39" s="20"/>
      <c r="J39" s="20"/>
      <c r="K39" s="20"/>
      <c r="L39" s="17">
        <f t="shared" si="5"/>
        <v>199077.984</v>
      </c>
      <c r="M39" s="20">
        <v>199077.984</v>
      </c>
      <c r="N39" s="20"/>
      <c r="O39" s="20"/>
      <c r="P39" s="20"/>
      <c r="Q39" s="20"/>
      <c r="R39" s="20"/>
      <c r="S39" s="20"/>
      <c r="T39" s="20"/>
      <c r="U39" s="17">
        <f t="shared" si="6"/>
        <v>0</v>
      </c>
      <c r="V39" s="20"/>
      <c r="W39" s="20"/>
      <c r="X39" s="20"/>
      <c r="Y39" s="20"/>
      <c r="Z39" s="20"/>
      <c r="AA39" s="20"/>
      <c r="AB39" s="20"/>
      <c r="AC39" s="20"/>
      <c r="AD39" s="17">
        <f t="shared" si="7"/>
        <v>0</v>
      </c>
      <c r="AE39" s="20"/>
      <c r="AF39" s="36"/>
    </row>
    <row r="40" ht="39" customHeight="1" spans="1:32">
      <c r="A40" s="15"/>
      <c r="B40" s="18" t="s">
        <v>79</v>
      </c>
      <c r="C40" s="17">
        <f t="shared" ref="C40:C71" si="13">D40+U40+AD40</f>
        <v>206814.3</v>
      </c>
      <c r="D40" s="17">
        <f t="shared" ref="D40:D71" si="14">E40+F40+K40+L40+R40+S40</f>
        <v>206814.3</v>
      </c>
      <c r="E40" s="20"/>
      <c r="F40" s="17">
        <f t="shared" ref="F40:F71" si="15">G40+H40+J40</f>
        <v>0</v>
      </c>
      <c r="G40" s="20"/>
      <c r="H40" s="20"/>
      <c r="I40" s="20"/>
      <c r="J40" s="20"/>
      <c r="K40" s="20"/>
      <c r="L40" s="17">
        <f t="shared" ref="L40:L71" si="16">SUM(M40:Q40)</f>
        <v>206814.3</v>
      </c>
      <c r="M40" s="20">
        <v>206814.3</v>
      </c>
      <c r="N40" s="20"/>
      <c r="O40" s="20"/>
      <c r="P40" s="20"/>
      <c r="Q40" s="20"/>
      <c r="R40" s="20"/>
      <c r="S40" s="20"/>
      <c r="T40" s="20"/>
      <c r="U40" s="17">
        <f t="shared" ref="U40:U71" si="17">W40+X40+Y40+Z40+AA40+AB40+AC40</f>
        <v>0</v>
      </c>
      <c r="V40" s="20"/>
      <c r="W40" s="20"/>
      <c r="X40" s="20"/>
      <c r="Y40" s="20"/>
      <c r="Z40" s="20"/>
      <c r="AA40" s="20"/>
      <c r="AB40" s="20"/>
      <c r="AC40" s="20"/>
      <c r="AD40" s="17">
        <f t="shared" ref="AD40:AD71" si="18">AE40</f>
        <v>0</v>
      </c>
      <c r="AE40" s="20"/>
      <c r="AF40" s="36"/>
    </row>
    <row r="41" ht="39" customHeight="1" spans="1:32">
      <c r="A41" s="15"/>
      <c r="B41" s="18" t="s">
        <v>80</v>
      </c>
      <c r="C41" s="17">
        <f t="shared" si="13"/>
        <v>218764.35</v>
      </c>
      <c r="D41" s="17">
        <f t="shared" si="14"/>
        <v>218764.35</v>
      </c>
      <c r="E41" s="20"/>
      <c r="F41" s="17">
        <f t="shared" si="15"/>
        <v>0</v>
      </c>
      <c r="G41" s="20"/>
      <c r="H41" s="20"/>
      <c r="I41" s="20"/>
      <c r="J41" s="20"/>
      <c r="K41" s="20"/>
      <c r="L41" s="17">
        <f t="shared" si="16"/>
        <v>218764.35</v>
      </c>
      <c r="M41" s="20">
        <v>218764.35</v>
      </c>
      <c r="N41" s="20"/>
      <c r="O41" s="20"/>
      <c r="P41" s="20"/>
      <c r="Q41" s="20"/>
      <c r="R41" s="20"/>
      <c r="S41" s="20"/>
      <c r="T41" s="20"/>
      <c r="U41" s="17">
        <f t="shared" si="17"/>
        <v>0</v>
      </c>
      <c r="V41" s="20"/>
      <c r="W41" s="20"/>
      <c r="X41" s="20"/>
      <c r="Y41" s="20"/>
      <c r="Z41" s="20"/>
      <c r="AA41" s="20"/>
      <c r="AB41" s="20"/>
      <c r="AC41" s="20"/>
      <c r="AD41" s="17">
        <f t="shared" si="18"/>
        <v>0</v>
      </c>
      <c r="AE41" s="20"/>
      <c r="AF41" s="36"/>
    </row>
    <row r="42" ht="39" customHeight="1" spans="1:32">
      <c r="A42" s="15"/>
      <c r="B42" s="18" t="s">
        <v>81</v>
      </c>
      <c r="C42" s="17">
        <f t="shared" si="13"/>
        <v>158325.3</v>
      </c>
      <c r="D42" s="17">
        <f t="shared" si="14"/>
        <v>158325.3</v>
      </c>
      <c r="E42" s="20"/>
      <c r="F42" s="17">
        <f t="shared" si="15"/>
        <v>0</v>
      </c>
      <c r="G42" s="20"/>
      <c r="H42" s="20"/>
      <c r="I42" s="20"/>
      <c r="J42" s="20"/>
      <c r="K42" s="20"/>
      <c r="L42" s="17">
        <f t="shared" si="16"/>
        <v>158325.3</v>
      </c>
      <c r="M42" s="20">
        <v>158325.3</v>
      </c>
      <c r="N42" s="20"/>
      <c r="O42" s="20"/>
      <c r="P42" s="20"/>
      <c r="Q42" s="20"/>
      <c r="R42" s="20"/>
      <c r="S42" s="20"/>
      <c r="T42" s="20"/>
      <c r="U42" s="17">
        <f t="shared" si="17"/>
        <v>0</v>
      </c>
      <c r="V42" s="20"/>
      <c r="W42" s="20"/>
      <c r="X42" s="20"/>
      <c r="Y42" s="20"/>
      <c r="Z42" s="20"/>
      <c r="AA42" s="20"/>
      <c r="AB42" s="20"/>
      <c r="AC42" s="20"/>
      <c r="AD42" s="17">
        <f t="shared" si="18"/>
        <v>0</v>
      </c>
      <c r="AE42" s="20"/>
      <c r="AF42" s="36"/>
    </row>
    <row r="43" ht="39" customHeight="1" spans="1:32">
      <c r="A43" s="15"/>
      <c r="B43" s="18" t="s">
        <v>82</v>
      </c>
      <c r="C43" s="17">
        <f t="shared" si="13"/>
        <v>192843</v>
      </c>
      <c r="D43" s="17">
        <f t="shared" si="14"/>
        <v>192843</v>
      </c>
      <c r="E43" s="20"/>
      <c r="F43" s="17">
        <f t="shared" si="15"/>
        <v>0</v>
      </c>
      <c r="G43" s="20"/>
      <c r="H43" s="20"/>
      <c r="I43" s="20"/>
      <c r="J43" s="20"/>
      <c r="K43" s="20"/>
      <c r="L43" s="17">
        <f t="shared" si="16"/>
        <v>192843</v>
      </c>
      <c r="M43" s="20">
        <v>192843</v>
      </c>
      <c r="N43" s="20"/>
      <c r="O43" s="20"/>
      <c r="P43" s="20"/>
      <c r="Q43" s="20"/>
      <c r="R43" s="20"/>
      <c r="S43" s="20"/>
      <c r="T43" s="20"/>
      <c r="U43" s="17">
        <f t="shared" si="17"/>
        <v>0</v>
      </c>
      <c r="V43" s="20"/>
      <c r="W43" s="20"/>
      <c r="X43" s="20"/>
      <c r="Y43" s="20"/>
      <c r="Z43" s="20"/>
      <c r="AA43" s="20"/>
      <c r="AB43" s="20"/>
      <c r="AC43" s="20"/>
      <c r="AD43" s="17">
        <f t="shared" si="18"/>
        <v>0</v>
      </c>
      <c r="AE43" s="20"/>
      <c r="AF43" s="36"/>
    </row>
    <row r="44" ht="39" customHeight="1" spans="1:32">
      <c r="A44" s="15"/>
      <c r="B44" s="18" t="s">
        <v>83</v>
      </c>
      <c r="C44" s="17">
        <f t="shared" si="13"/>
        <v>205491.3</v>
      </c>
      <c r="D44" s="17">
        <f t="shared" si="14"/>
        <v>205491.3</v>
      </c>
      <c r="E44" s="20"/>
      <c r="F44" s="17">
        <f t="shared" si="15"/>
        <v>0</v>
      </c>
      <c r="G44" s="20"/>
      <c r="H44" s="20"/>
      <c r="I44" s="20"/>
      <c r="J44" s="20"/>
      <c r="K44" s="20"/>
      <c r="L44" s="17">
        <f t="shared" si="16"/>
        <v>205491.3</v>
      </c>
      <c r="M44" s="20">
        <v>205491.3</v>
      </c>
      <c r="N44" s="20"/>
      <c r="O44" s="20"/>
      <c r="P44" s="20"/>
      <c r="Q44" s="20"/>
      <c r="R44" s="20"/>
      <c r="S44" s="20"/>
      <c r="T44" s="20"/>
      <c r="U44" s="17">
        <f t="shared" si="17"/>
        <v>0</v>
      </c>
      <c r="V44" s="20"/>
      <c r="W44" s="20"/>
      <c r="X44" s="20"/>
      <c r="Y44" s="20"/>
      <c r="Z44" s="20"/>
      <c r="AA44" s="20"/>
      <c r="AB44" s="20"/>
      <c r="AC44" s="20"/>
      <c r="AD44" s="17">
        <f t="shared" si="18"/>
        <v>0</v>
      </c>
      <c r="AE44" s="20"/>
      <c r="AF44" s="36"/>
    </row>
    <row r="45" ht="39" customHeight="1" spans="1:32">
      <c r="A45" s="15"/>
      <c r="B45" s="18" t="s">
        <v>84</v>
      </c>
      <c r="C45" s="17">
        <f t="shared" si="13"/>
        <v>223569.15</v>
      </c>
      <c r="D45" s="17">
        <f t="shared" si="14"/>
        <v>223569.15</v>
      </c>
      <c r="E45" s="20"/>
      <c r="F45" s="17">
        <f t="shared" si="15"/>
        <v>0</v>
      </c>
      <c r="G45" s="20"/>
      <c r="H45" s="20"/>
      <c r="I45" s="20"/>
      <c r="J45" s="20"/>
      <c r="K45" s="20"/>
      <c r="L45" s="17">
        <f t="shared" si="16"/>
        <v>223569.15</v>
      </c>
      <c r="M45" s="20">
        <v>223569.15</v>
      </c>
      <c r="N45" s="20"/>
      <c r="O45" s="20"/>
      <c r="P45" s="20"/>
      <c r="Q45" s="20"/>
      <c r="R45" s="20"/>
      <c r="S45" s="20"/>
      <c r="T45" s="20"/>
      <c r="U45" s="17">
        <f t="shared" si="17"/>
        <v>0</v>
      </c>
      <c r="V45" s="20"/>
      <c r="W45" s="20"/>
      <c r="X45" s="20"/>
      <c r="Y45" s="20"/>
      <c r="Z45" s="20"/>
      <c r="AA45" s="20"/>
      <c r="AB45" s="20"/>
      <c r="AC45" s="20"/>
      <c r="AD45" s="17">
        <f t="shared" si="18"/>
        <v>0</v>
      </c>
      <c r="AE45" s="20"/>
      <c r="AF45" s="36"/>
    </row>
    <row r="46" ht="39" customHeight="1" spans="1:32">
      <c r="A46" s="15"/>
      <c r="B46" s="18" t="s">
        <v>85</v>
      </c>
      <c r="C46" s="17">
        <f t="shared" si="13"/>
        <v>183351</v>
      </c>
      <c r="D46" s="17">
        <f t="shared" si="14"/>
        <v>183351</v>
      </c>
      <c r="E46" s="20"/>
      <c r="F46" s="17">
        <f t="shared" si="15"/>
        <v>0</v>
      </c>
      <c r="G46" s="20"/>
      <c r="H46" s="20"/>
      <c r="I46" s="20"/>
      <c r="J46" s="20"/>
      <c r="K46" s="20"/>
      <c r="L46" s="17">
        <f t="shared" si="16"/>
        <v>183351</v>
      </c>
      <c r="M46" s="20">
        <v>183351</v>
      </c>
      <c r="N46" s="20"/>
      <c r="O46" s="20"/>
      <c r="P46" s="20"/>
      <c r="Q46" s="20"/>
      <c r="R46" s="20"/>
      <c r="S46" s="20"/>
      <c r="T46" s="20"/>
      <c r="U46" s="17">
        <f t="shared" si="17"/>
        <v>0</v>
      </c>
      <c r="V46" s="20"/>
      <c r="W46" s="20"/>
      <c r="X46" s="20"/>
      <c r="Y46" s="20"/>
      <c r="Z46" s="20"/>
      <c r="AA46" s="20"/>
      <c r="AB46" s="20"/>
      <c r="AC46" s="20"/>
      <c r="AD46" s="17">
        <f t="shared" si="18"/>
        <v>0</v>
      </c>
      <c r="AE46" s="20"/>
      <c r="AF46" s="36"/>
    </row>
    <row r="47" ht="39" customHeight="1" spans="1:32">
      <c r="A47" s="15"/>
      <c r="B47" s="18" t="s">
        <v>86</v>
      </c>
      <c r="C47" s="17">
        <f t="shared" si="13"/>
        <v>220620.96</v>
      </c>
      <c r="D47" s="17">
        <f t="shared" si="14"/>
        <v>220620.96</v>
      </c>
      <c r="E47" s="20"/>
      <c r="F47" s="17">
        <f t="shared" si="15"/>
        <v>0</v>
      </c>
      <c r="G47" s="20"/>
      <c r="H47" s="20"/>
      <c r="I47" s="20"/>
      <c r="J47" s="20"/>
      <c r="K47" s="20"/>
      <c r="L47" s="17">
        <f t="shared" si="16"/>
        <v>220620.96</v>
      </c>
      <c r="M47" s="20">
        <v>220620.96</v>
      </c>
      <c r="N47" s="20"/>
      <c r="O47" s="20"/>
      <c r="P47" s="20"/>
      <c r="Q47" s="20"/>
      <c r="R47" s="20"/>
      <c r="S47" s="20"/>
      <c r="T47" s="20"/>
      <c r="U47" s="17">
        <f t="shared" si="17"/>
        <v>0</v>
      </c>
      <c r="V47" s="20"/>
      <c r="W47" s="20"/>
      <c r="X47" s="20"/>
      <c r="Y47" s="20"/>
      <c r="Z47" s="20"/>
      <c r="AA47" s="20"/>
      <c r="AB47" s="20"/>
      <c r="AC47" s="20"/>
      <c r="AD47" s="17">
        <f t="shared" si="18"/>
        <v>0</v>
      </c>
      <c r="AE47" s="20"/>
      <c r="AF47" s="36"/>
    </row>
    <row r="48" ht="39" customHeight="1" spans="1:32">
      <c r="A48" s="15"/>
      <c r="B48" s="18" t="s">
        <v>87</v>
      </c>
      <c r="C48" s="17">
        <f t="shared" si="13"/>
        <v>240681.168</v>
      </c>
      <c r="D48" s="17">
        <f t="shared" si="14"/>
        <v>240681.168</v>
      </c>
      <c r="E48" s="20"/>
      <c r="F48" s="17">
        <f t="shared" si="15"/>
        <v>0</v>
      </c>
      <c r="G48" s="20"/>
      <c r="H48" s="20"/>
      <c r="I48" s="20"/>
      <c r="J48" s="20"/>
      <c r="K48" s="20"/>
      <c r="L48" s="17">
        <f t="shared" si="16"/>
        <v>240681.168</v>
      </c>
      <c r="M48" s="20">
        <v>240681.168</v>
      </c>
      <c r="N48" s="20"/>
      <c r="O48" s="20"/>
      <c r="P48" s="20"/>
      <c r="Q48" s="20"/>
      <c r="R48" s="20"/>
      <c r="S48" s="20"/>
      <c r="T48" s="20"/>
      <c r="U48" s="17">
        <f t="shared" si="17"/>
        <v>0</v>
      </c>
      <c r="V48" s="20"/>
      <c r="W48" s="20"/>
      <c r="X48" s="20"/>
      <c r="Y48" s="20"/>
      <c r="Z48" s="20"/>
      <c r="AA48" s="20"/>
      <c r="AB48" s="20"/>
      <c r="AC48" s="20"/>
      <c r="AD48" s="17">
        <f t="shared" si="18"/>
        <v>0</v>
      </c>
      <c r="AE48" s="20"/>
      <c r="AF48" s="36"/>
    </row>
    <row r="49" ht="39" customHeight="1" spans="1:32">
      <c r="A49" s="15"/>
      <c r="B49" s="18" t="s">
        <v>88</v>
      </c>
      <c r="C49" s="17">
        <f t="shared" si="13"/>
        <v>199403.568</v>
      </c>
      <c r="D49" s="17">
        <f t="shared" si="14"/>
        <v>199403.568</v>
      </c>
      <c r="E49" s="20"/>
      <c r="F49" s="17">
        <f t="shared" si="15"/>
        <v>0</v>
      </c>
      <c r="G49" s="20"/>
      <c r="H49" s="20"/>
      <c r="I49" s="20"/>
      <c r="J49" s="20"/>
      <c r="K49" s="20"/>
      <c r="L49" s="17">
        <f t="shared" si="16"/>
        <v>199403.568</v>
      </c>
      <c r="M49" s="20">
        <v>199403.568</v>
      </c>
      <c r="N49" s="20"/>
      <c r="O49" s="20"/>
      <c r="P49" s="20"/>
      <c r="Q49" s="20"/>
      <c r="R49" s="20"/>
      <c r="S49" s="20"/>
      <c r="T49" s="20"/>
      <c r="U49" s="17">
        <f t="shared" si="17"/>
        <v>0</v>
      </c>
      <c r="V49" s="20"/>
      <c r="W49" s="20"/>
      <c r="X49" s="20"/>
      <c r="Y49" s="20"/>
      <c r="Z49" s="20"/>
      <c r="AA49" s="20"/>
      <c r="AB49" s="20"/>
      <c r="AC49" s="20"/>
      <c r="AD49" s="17">
        <f t="shared" si="18"/>
        <v>0</v>
      </c>
      <c r="AE49" s="20"/>
      <c r="AF49" s="36"/>
    </row>
    <row r="50" ht="39" customHeight="1" spans="1:32">
      <c r="A50" s="15"/>
      <c r="B50" s="18" t="s">
        <v>89</v>
      </c>
      <c r="C50" s="17">
        <f t="shared" si="13"/>
        <v>190219.46</v>
      </c>
      <c r="D50" s="17">
        <f t="shared" si="14"/>
        <v>190219.46</v>
      </c>
      <c r="E50" s="20"/>
      <c r="F50" s="17">
        <f t="shared" si="15"/>
        <v>0</v>
      </c>
      <c r="G50" s="20"/>
      <c r="H50" s="20"/>
      <c r="I50" s="20"/>
      <c r="J50" s="20"/>
      <c r="K50" s="20"/>
      <c r="L50" s="17">
        <f t="shared" si="16"/>
        <v>190219.46</v>
      </c>
      <c r="M50" s="20">
        <v>190219.46</v>
      </c>
      <c r="N50" s="20"/>
      <c r="O50" s="20"/>
      <c r="P50" s="20"/>
      <c r="Q50" s="20"/>
      <c r="R50" s="20"/>
      <c r="S50" s="20"/>
      <c r="T50" s="20"/>
      <c r="U50" s="17">
        <f t="shared" si="17"/>
        <v>0</v>
      </c>
      <c r="V50" s="20"/>
      <c r="W50" s="20"/>
      <c r="X50" s="20"/>
      <c r="Y50" s="20"/>
      <c r="Z50" s="20"/>
      <c r="AA50" s="20"/>
      <c r="AB50" s="20"/>
      <c r="AC50" s="20"/>
      <c r="AD50" s="17">
        <f t="shared" si="18"/>
        <v>0</v>
      </c>
      <c r="AE50" s="20"/>
      <c r="AF50" s="36"/>
    </row>
    <row r="51" ht="39" customHeight="1" spans="1:32">
      <c r="A51" s="15"/>
      <c r="B51" s="18" t="s">
        <v>90</v>
      </c>
      <c r="C51" s="17">
        <f t="shared" si="13"/>
        <v>166144.608</v>
      </c>
      <c r="D51" s="17">
        <f t="shared" si="14"/>
        <v>166144.608</v>
      </c>
      <c r="E51" s="20"/>
      <c r="F51" s="17">
        <f t="shared" si="15"/>
        <v>0</v>
      </c>
      <c r="G51" s="20"/>
      <c r="H51" s="20"/>
      <c r="I51" s="20"/>
      <c r="J51" s="20"/>
      <c r="K51" s="20"/>
      <c r="L51" s="17">
        <f t="shared" si="16"/>
        <v>166144.608</v>
      </c>
      <c r="M51" s="20">
        <v>166144.608</v>
      </c>
      <c r="N51" s="20"/>
      <c r="O51" s="20"/>
      <c r="P51" s="20"/>
      <c r="Q51" s="20"/>
      <c r="R51" s="20"/>
      <c r="S51" s="20"/>
      <c r="T51" s="20"/>
      <c r="U51" s="17">
        <f t="shared" si="17"/>
        <v>0</v>
      </c>
      <c r="V51" s="20"/>
      <c r="W51" s="20"/>
      <c r="X51" s="20"/>
      <c r="Y51" s="20"/>
      <c r="Z51" s="20"/>
      <c r="AA51" s="20"/>
      <c r="AB51" s="20"/>
      <c r="AC51" s="20"/>
      <c r="AD51" s="17">
        <f t="shared" si="18"/>
        <v>0</v>
      </c>
      <c r="AE51" s="20"/>
      <c r="AF51" s="36"/>
    </row>
    <row r="52" ht="39" customHeight="1" spans="1:32">
      <c r="A52" s="15"/>
      <c r="B52" s="18" t="s">
        <v>91</v>
      </c>
      <c r="C52" s="17">
        <f t="shared" si="13"/>
        <v>237395.55</v>
      </c>
      <c r="D52" s="17">
        <f t="shared" si="14"/>
        <v>237395.55</v>
      </c>
      <c r="E52" s="20"/>
      <c r="F52" s="17">
        <f t="shared" si="15"/>
        <v>0</v>
      </c>
      <c r="G52" s="20"/>
      <c r="H52" s="20"/>
      <c r="I52" s="20"/>
      <c r="J52" s="20"/>
      <c r="K52" s="20"/>
      <c r="L52" s="17">
        <f t="shared" si="16"/>
        <v>237395.55</v>
      </c>
      <c r="M52" s="20">
        <v>237395.55</v>
      </c>
      <c r="N52" s="20"/>
      <c r="O52" s="20"/>
      <c r="P52" s="20"/>
      <c r="Q52" s="20"/>
      <c r="R52" s="20"/>
      <c r="S52" s="20"/>
      <c r="T52" s="20"/>
      <c r="U52" s="17">
        <f t="shared" si="17"/>
        <v>0</v>
      </c>
      <c r="V52" s="20"/>
      <c r="W52" s="20"/>
      <c r="X52" s="20"/>
      <c r="Y52" s="20"/>
      <c r="Z52" s="20"/>
      <c r="AA52" s="20"/>
      <c r="AB52" s="20"/>
      <c r="AC52" s="20"/>
      <c r="AD52" s="17">
        <f t="shared" si="18"/>
        <v>0</v>
      </c>
      <c r="AE52" s="20"/>
      <c r="AF52" s="36"/>
    </row>
    <row r="53" ht="39" customHeight="1" spans="1:32">
      <c r="A53" s="15"/>
      <c r="B53" s="18" t="s">
        <v>92</v>
      </c>
      <c r="C53" s="17">
        <f t="shared" si="13"/>
        <v>242119.584</v>
      </c>
      <c r="D53" s="17">
        <f t="shared" si="14"/>
        <v>242119.584</v>
      </c>
      <c r="E53" s="20"/>
      <c r="F53" s="17">
        <f t="shared" si="15"/>
        <v>0</v>
      </c>
      <c r="G53" s="20"/>
      <c r="H53" s="20"/>
      <c r="I53" s="20"/>
      <c r="J53" s="20"/>
      <c r="K53" s="20"/>
      <c r="L53" s="17">
        <f t="shared" si="16"/>
        <v>242119.584</v>
      </c>
      <c r="M53" s="20">
        <v>242119.584</v>
      </c>
      <c r="N53" s="20"/>
      <c r="O53" s="20"/>
      <c r="P53" s="20"/>
      <c r="Q53" s="20"/>
      <c r="R53" s="20"/>
      <c r="S53" s="20"/>
      <c r="T53" s="20"/>
      <c r="U53" s="17">
        <f t="shared" si="17"/>
        <v>0</v>
      </c>
      <c r="V53" s="20"/>
      <c r="W53" s="20"/>
      <c r="X53" s="20"/>
      <c r="Y53" s="20"/>
      <c r="Z53" s="20"/>
      <c r="AA53" s="20"/>
      <c r="AB53" s="20"/>
      <c r="AC53" s="20"/>
      <c r="AD53" s="17">
        <f t="shared" si="18"/>
        <v>0</v>
      </c>
      <c r="AE53" s="20"/>
      <c r="AF53" s="36"/>
    </row>
    <row r="54" ht="39" customHeight="1" spans="1:32">
      <c r="A54" s="15"/>
      <c r="B54" s="18" t="s">
        <v>93</v>
      </c>
      <c r="C54" s="17">
        <f t="shared" si="13"/>
        <v>169231.65</v>
      </c>
      <c r="D54" s="17">
        <f t="shared" si="14"/>
        <v>169231.65</v>
      </c>
      <c r="E54" s="20"/>
      <c r="F54" s="17">
        <f t="shared" si="15"/>
        <v>0</v>
      </c>
      <c r="G54" s="20"/>
      <c r="H54" s="20"/>
      <c r="I54" s="20"/>
      <c r="J54" s="20"/>
      <c r="K54" s="20"/>
      <c r="L54" s="17">
        <f t="shared" si="16"/>
        <v>169231.65</v>
      </c>
      <c r="M54" s="20">
        <v>169231.65</v>
      </c>
      <c r="N54" s="20"/>
      <c r="O54" s="20"/>
      <c r="P54" s="20"/>
      <c r="Q54" s="20"/>
      <c r="R54" s="20"/>
      <c r="S54" s="20"/>
      <c r="T54" s="20"/>
      <c r="U54" s="17">
        <f t="shared" si="17"/>
        <v>0</v>
      </c>
      <c r="V54" s="20"/>
      <c r="W54" s="20"/>
      <c r="X54" s="20"/>
      <c r="Y54" s="20"/>
      <c r="Z54" s="20"/>
      <c r="AA54" s="20"/>
      <c r="AB54" s="20"/>
      <c r="AC54" s="20"/>
      <c r="AD54" s="17">
        <f t="shared" si="18"/>
        <v>0</v>
      </c>
      <c r="AE54" s="20"/>
      <c r="AF54" s="36"/>
    </row>
    <row r="55" ht="39" customHeight="1" spans="1:32">
      <c r="A55" s="15"/>
      <c r="B55" s="18" t="s">
        <v>94</v>
      </c>
      <c r="C55" s="17">
        <f t="shared" si="13"/>
        <v>224411.04</v>
      </c>
      <c r="D55" s="17">
        <f t="shared" si="14"/>
        <v>224411.04</v>
      </c>
      <c r="E55" s="20"/>
      <c r="F55" s="17">
        <f t="shared" si="15"/>
        <v>0</v>
      </c>
      <c r="G55" s="20"/>
      <c r="H55" s="20"/>
      <c r="I55" s="20"/>
      <c r="J55" s="20"/>
      <c r="K55" s="20"/>
      <c r="L55" s="17">
        <f t="shared" si="16"/>
        <v>224411.04</v>
      </c>
      <c r="M55" s="20">
        <v>224411.04</v>
      </c>
      <c r="N55" s="20"/>
      <c r="O55" s="20"/>
      <c r="P55" s="20"/>
      <c r="Q55" s="20"/>
      <c r="R55" s="20"/>
      <c r="S55" s="20"/>
      <c r="T55" s="20"/>
      <c r="U55" s="17">
        <f t="shared" si="17"/>
        <v>0</v>
      </c>
      <c r="V55" s="20"/>
      <c r="W55" s="20"/>
      <c r="X55" s="20"/>
      <c r="Y55" s="20"/>
      <c r="Z55" s="20"/>
      <c r="AA55" s="20"/>
      <c r="AB55" s="20"/>
      <c r="AC55" s="20"/>
      <c r="AD55" s="17">
        <f t="shared" si="18"/>
        <v>0</v>
      </c>
      <c r="AE55" s="20"/>
      <c r="AF55" s="36"/>
    </row>
    <row r="56" ht="39" customHeight="1" spans="1:32">
      <c r="A56" s="15"/>
      <c r="B56" s="18" t="s">
        <v>95</v>
      </c>
      <c r="C56" s="17">
        <f t="shared" si="13"/>
        <v>193628.736</v>
      </c>
      <c r="D56" s="17">
        <f t="shared" si="14"/>
        <v>193628.736</v>
      </c>
      <c r="E56" s="20"/>
      <c r="F56" s="17">
        <f t="shared" si="15"/>
        <v>0</v>
      </c>
      <c r="G56" s="20"/>
      <c r="H56" s="20"/>
      <c r="I56" s="20"/>
      <c r="J56" s="20"/>
      <c r="K56" s="20"/>
      <c r="L56" s="17">
        <f t="shared" si="16"/>
        <v>193628.736</v>
      </c>
      <c r="M56" s="20">
        <v>193628.736</v>
      </c>
      <c r="N56" s="20"/>
      <c r="O56" s="20"/>
      <c r="P56" s="20"/>
      <c r="Q56" s="20"/>
      <c r="R56" s="20"/>
      <c r="S56" s="20"/>
      <c r="T56" s="20"/>
      <c r="U56" s="17">
        <f t="shared" si="17"/>
        <v>0</v>
      </c>
      <c r="V56" s="20"/>
      <c r="W56" s="20"/>
      <c r="X56" s="20"/>
      <c r="Y56" s="20"/>
      <c r="Z56" s="20"/>
      <c r="AA56" s="20"/>
      <c r="AB56" s="20"/>
      <c r="AC56" s="20"/>
      <c r="AD56" s="17">
        <f t="shared" si="18"/>
        <v>0</v>
      </c>
      <c r="AE56" s="20"/>
      <c r="AF56" s="36"/>
    </row>
    <row r="57" ht="39" customHeight="1" spans="1:32">
      <c r="A57" s="15"/>
      <c r="B57" s="18" t="s">
        <v>96</v>
      </c>
      <c r="C57" s="17">
        <f t="shared" si="13"/>
        <v>174832</v>
      </c>
      <c r="D57" s="17">
        <f t="shared" si="14"/>
        <v>174832</v>
      </c>
      <c r="E57" s="20"/>
      <c r="F57" s="17">
        <f t="shared" si="15"/>
        <v>0</v>
      </c>
      <c r="G57" s="20"/>
      <c r="H57" s="20"/>
      <c r="I57" s="20"/>
      <c r="J57" s="20"/>
      <c r="K57" s="20"/>
      <c r="L57" s="17">
        <f t="shared" si="16"/>
        <v>174832</v>
      </c>
      <c r="M57" s="20">
        <v>174832</v>
      </c>
      <c r="N57" s="20"/>
      <c r="O57" s="20"/>
      <c r="P57" s="20"/>
      <c r="Q57" s="20"/>
      <c r="R57" s="20"/>
      <c r="S57" s="20"/>
      <c r="T57" s="20"/>
      <c r="U57" s="17">
        <f t="shared" si="17"/>
        <v>0</v>
      </c>
      <c r="V57" s="20"/>
      <c r="W57" s="20"/>
      <c r="X57" s="20"/>
      <c r="Y57" s="20"/>
      <c r="Z57" s="20"/>
      <c r="AA57" s="20"/>
      <c r="AB57" s="20"/>
      <c r="AC57" s="20"/>
      <c r="AD57" s="17">
        <f t="shared" si="18"/>
        <v>0</v>
      </c>
      <c r="AE57" s="20"/>
      <c r="AF57" s="36"/>
    </row>
    <row r="58" ht="39" customHeight="1" spans="1:32">
      <c r="A58" s="15"/>
      <c r="B58" s="18" t="s">
        <v>97</v>
      </c>
      <c r="C58" s="17">
        <f t="shared" si="13"/>
        <v>195674.976</v>
      </c>
      <c r="D58" s="17">
        <f t="shared" si="14"/>
        <v>195674.976</v>
      </c>
      <c r="E58" s="20"/>
      <c r="F58" s="17">
        <f t="shared" si="15"/>
        <v>0</v>
      </c>
      <c r="G58" s="20"/>
      <c r="H58" s="20"/>
      <c r="I58" s="20"/>
      <c r="J58" s="20"/>
      <c r="K58" s="20"/>
      <c r="L58" s="17">
        <f t="shared" si="16"/>
        <v>195674.976</v>
      </c>
      <c r="M58" s="20">
        <v>195674.976</v>
      </c>
      <c r="N58" s="20"/>
      <c r="O58" s="20"/>
      <c r="P58" s="20"/>
      <c r="Q58" s="20"/>
      <c r="R58" s="20"/>
      <c r="S58" s="20"/>
      <c r="T58" s="20"/>
      <c r="U58" s="17">
        <f t="shared" si="17"/>
        <v>0</v>
      </c>
      <c r="V58" s="20"/>
      <c r="W58" s="20"/>
      <c r="X58" s="20"/>
      <c r="Y58" s="20"/>
      <c r="Z58" s="20"/>
      <c r="AA58" s="20"/>
      <c r="AB58" s="20"/>
      <c r="AC58" s="20"/>
      <c r="AD58" s="17">
        <f t="shared" si="18"/>
        <v>0</v>
      </c>
      <c r="AE58" s="20"/>
      <c r="AF58" s="36"/>
    </row>
    <row r="59" ht="39" customHeight="1" spans="1:32">
      <c r="A59" s="15"/>
      <c r="B59" s="18" t="s">
        <v>98</v>
      </c>
      <c r="C59" s="17">
        <f t="shared" si="13"/>
        <v>275030</v>
      </c>
      <c r="D59" s="17">
        <f t="shared" si="14"/>
        <v>275030</v>
      </c>
      <c r="E59" s="20"/>
      <c r="F59" s="17">
        <f t="shared" si="15"/>
        <v>0</v>
      </c>
      <c r="G59" s="20"/>
      <c r="H59" s="20"/>
      <c r="I59" s="20"/>
      <c r="J59" s="20"/>
      <c r="K59" s="20"/>
      <c r="L59" s="17">
        <f t="shared" si="16"/>
        <v>275030</v>
      </c>
      <c r="M59" s="20">
        <v>275030</v>
      </c>
      <c r="N59" s="20"/>
      <c r="O59" s="20"/>
      <c r="P59" s="20"/>
      <c r="Q59" s="20"/>
      <c r="R59" s="20"/>
      <c r="S59" s="20"/>
      <c r="T59" s="20"/>
      <c r="U59" s="17">
        <f t="shared" si="17"/>
        <v>0</v>
      </c>
      <c r="V59" s="20"/>
      <c r="W59" s="20"/>
      <c r="X59" s="20"/>
      <c r="Y59" s="20"/>
      <c r="Z59" s="20"/>
      <c r="AA59" s="20"/>
      <c r="AB59" s="20"/>
      <c r="AC59" s="20"/>
      <c r="AD59" s="17">
        <f t="shared" si="18"/>
        <v>0</v>
      </c>
      <c r="AE59" s="20"/>
      <c r="AF59" s="36"/>
    </row>
    <row r="60" ht="39" customHeight="1" spans="1:32">
      <c r="A60" s="15"/>
      <c r="B60" s="18" t="s">
        <v>99</v>
      </c>
      <c r="C60" s="17">
        <f t="shared" si="13"/>
        <v>199251.36</v>
      </c>
      <c r="D60" s="17">
        <f t="shared" si="14"/>
        <v>199251.36</v>
      </c>
      <c r="E60" s="20"/>
      <c r="F60" s="17">
        <f t="shared" si="15"/>
        <v>0</v>
      </c>
      <c r="G60" s="20"/>
      <c r="H60" s="20"/>
      <c r="I60" s="20"/>
      <c r="J60" s="20"/>
      <c r="K60" s="20"/>
      <c r="L60" s="17">
        <f t="shared" si="16"/>
        <v>199251.36</v>
      </c>
      <c r="M60" s="20">
        <v>199251.36</v>
      </c>
      <c r="N60" s="20"/>
      <c r="O60" s="20"/>
      <c r="P60" s="20"/>
      <c r="Q60" s="20"/>
      <c r="R60" s="20"/>
      <c r="S60" s="20"/>
      <c r="T60" s="20"/>
      <c r="U60" s="17">
        <f t="shared" si="17"/>
        <v>0</v>
      </c>
      <c r="V60" s="20"/>
      <c r="W60" s="20"/>
      <c r="X60" s="20"/>
      <c r="Y60" s="20"/>
      <c r="Z60" s="20"/>
      <c r="AA60" s="20"/>
      <c r="AB60" s="20"/>
      <c r="AC60" s="20"/>
      <c r="AD60" s="17">
        <f t="shared" si="18"/>
        <v>0</v>
      </c>
      <c r="AE60" s="20"/>
      <c r="AF60" s="36"/>
    </row>
    <row r="61" ht="39" customHeight="1" spans="1:32">
      <c r="A61" s="15"/>
      <c r="B61" s="18" t="s">
        <v>100</v>
      </c>
      <c r="C61" s="17">
        <f t="shared" si="13"/>
        <v>158228.784</v>
      </c>
      <c r="D61" s="17">
        <f t="shared" si="14"/>
        <v>158228.784</v>
      </c>
      <c r="E61" s="20"/>
      <c r="F61" s="17">
        <f t="shared" si="15"/>
        <v>0</v>
      </c>
      <c r="G61" s="20"/>
      <c r="H61" s="20"/>
      <c r="I61" s="20"/>
      <c r="J61" s="20"/>
      <c r="K61" s="20"/>
      <c r="L61" s="17">
        <f t="shared" si="16"/>
        <v>158228.784</v>
      </c>
      <c r="M61" s="20">
        <v>158228.784</v>
      </c>
      <c r="N61" s="20"/>
      <c r="O61" s="20"/>
      <c r="P61" s="20"/>
      <c r="Q61" s="20"/>
      <c r="R61" s="20"/>
      <c r="S61" s="20"/>
      <c r="T61" s="20"/>
      <c r="U61" s="17">
        <f t="shared" si="17"/>
        <v>0</v>
      </c>
      <c r="V61" s="20"/>
      <c r="W61" s="20"/>
      <c r="X61" s="20"/>
      <c r="Y61" s="20"/>
      <c r="Z61" s="20"/>
      <c r="AA61" s="20"/>
      <c r="AB61" s="20"/>
      <c r="AC61" s="20"/>
      <c r="AD61" s="17">
        <f t="shared" si="18"/>
        <v>0</v>
      </c>
      <c r="AE61" s="20"/>
      <c r="AF61" s="36"/>
    </row>
    <row r="62" ht="39" customHeight="1" spans="1:32">
      <c r="A62" s="15"/>
      <c r="B62" s="18" t="s">
        <v>101</v>
      </c>
      <c r="C62" s="17">
        <f t="shared" si="13"/>
        <v>233693.712</v>
      </c>
      <c r="D62" s="17">
        <f t="shared" si="14"/>
        <v>233693.712</v>
      </c>
      <c r="E62" s="20"/>
      <c r="F62" s="17">
        <f t="shared" si="15"/>
        <v>0</v>
      </c>
      <c r="G62" s="20"/>
      <c r="H62" s="20"/>
      <c r="I62" s="20"/>
      <c r="J62" s="20"/>
      <c r="K62" s="20"/>
      <c r="L62" s="17">
        <f t="shared" si="16"/>
        <v>233693.712</v>
      </c>
      <c r="M62" s="20">
        <v>233693.712</v>
      </c>
      <c r="N62" s="20"/>
      <c r="O62" s="20"/>
      <c r="P62" s="20"/>
      <c r="Q62" s="20"/>
      <c r="R62" s="20"/>
      <c r="S62" s="20"/>
      <c r="T62" s="20"/>
      <c r="U62" s="17">
        <f t="shared" si="17"/>
        <v>0</v>
      </c>
      <c r="V62" s="20"/>
      <c r="W62" s="20"/>
      <c r="X62" s="20"/>
      <c r="Y62" s="20"/>
      <c r="Z62" s="20"/>
      <c r="AA62" s="20"/>
      <c r="AB62" s="20"/>
      <c r="AC62" s="20"/>
      <c r="AD62" s="17">
        <f t="shared" si="18"/>
        <v>0</v>
      </c>
      <c r="AE62" s="20"/>
      <c r="AF62" s="36"/>
    </row>
    <row r="63" ht="39" customHeight="1" spans="1:32">
      <c r="A63" s="15"/>
      <c r="B63" s="18" t="s">
        <v>102</v>
      </c>
      <c r="C63" s="17">
        <f t="shared" si="13"/>
        <v>255292.8</v>
      </c>
      <c r="D63" s="17">
        <f t="shared" si="14"/>
        <v>255292.8</v>
      </c>
      <c r="E63" s="20"/>
      <c r="F63" s="17">
        <f t="shared" si="15"/>
        <v>0</v>
      </c>
      <c r="G63" s="20"/>
      <c r="H63" s="20"/>
      <c r="I63" s="20"/>
      <c r="J63" s="20"/>
      <c r="K63" s="20"/>
      <c r="L63" s="17">
        <f t="shared" si="16"/>
        <v>255292.8</v>
      </c>
      <c r="M63" s="20">
        <v>255292.8</v>
      </c>
      <c r="N63" s="20"/>
      <c r="O63" s="20"/>
      <c r="P63" s="20"/>
      <c r="Q63" s="20"/>
      <c r="R63" s="20"/>
      <c r="S63" s="20"/>
      <c r="T63" s="20"/>
      <c r="U63" s="17">
        <f t="shared" si="17"/>
        <v>0</v>
      </c>
      <c r="V63" s="20"/>
      <c r="W63" s="20"/>
      <c r="X63" s="20"/>
      <c r="Y63" s="20"/>
      <c r="Z63" s="20"/>
      <c r="AA63" s="20"/>
      <c r="AB63" s="20"/>
      <c r="AC63" s="20"/>
      <c r="AD63" s="17">
        <f t="shared" si="18"/>
        <v>0</v>
      </c>
      <c r="AE63" s="20"/>
      <c r="AF63" s="36"/>
    </row>
    <row r="64" ht="39" customHeight="1" spans="1:32">
      <c r="A64" s="15"/>
      <c r="B64" s="18" t="s">
        <v>103</v>
      </c>
      <c r="C64" s="17">
        <f t="shared" si="13"/>
        <v>214083.072</v>
      </c>
      <c r="D64" s="17">
        <f t="shared" si="14"/>
        <v>214083.072</v>
      </c>
      <c r="E64" s="20"/>
      <c r="F64" s="17">
        <f t="shared" si="15"/>
        <v>0</v>
      </c>
      <c r="G64" s="20"/>
      <c r="H64" s="20"/>
      <c r="I64" s="20"/>
      <c r="J64" s="20"/>
      <c r="K64" s="20"/>
      <c r="L64" s="17">
        <f t="shared" si="16"/>
        <v>214083.072</v>
      </c>
      <c r="M64" s="20">
        <v>214083.072</v>
      </c>
      <c r="N64" s="20"/>
      <c r="O64" s="20"/>
      <c r="P64" s="20"/>
      <c r="Q64" s="20"/>
      <c r="R64" s="20"/>
      <c r="S64" s="20"/>
      <c r="T64" s="20"/>
      <c r="U64" s="17">
        <f t="shared" si="17"/>
        <v>0</v>
      </c>
      <c r="V64" s="20"/>
      <c r="W64" s="20"/>
      <c r="X64" s="20"/>
      <c r="Y64" s="20"/>
      <c r="Z64" s="20"/>
      <c r="AA64" s="20"/>
      <c r="AB64" s="20"/>
      <c r="AC64" s="20"/>
      <c r="AD64" s="17">
        <f t="shared" si="18"/>
        <v>0</v>
      </c>
      <c r="AE64" s="20"/>
      <c r="AF64" s="36"/>
    </row>
    <row r="65" ht="39" customHeight="1" spans="1:32">
      <c r="A65" s="15"/>
      <c r="B65" s="18" t="s">
        <v>104</v>
      </c>
      <c r="C65" s="17">
        <f t="shared" si="13"/>
        <v>190930.32</v>
      </c>
      <c r="D65" s="17">
        <f t="shared" si="14"/>
        <v>190930.32</v>
      </c>
      <c r="E65" s="20"/>
      <c r="F65" s="17">
        <f t="shared" si="15"/>
        <v>0</v>
      </c>
      <c r="G65" s="20"/>
      <c r="H65" s="20"/>
      <c r="I65" s="20"/>
      <c r="J65" s="20"/>
      <c r="K65" s="20"/>
      <c r="L65" s="17">
        <f t="shared" si="16"/>
        <v>190930.32</v>
      </c>
      <c r="M65" s="20">
        <v>190930.32</v>
      </c>
      <c r="N65" s="20"/>
      <c r="O65" s="20"/>
      <c r="P65" s="20"/>
      <c r="Q65" s="20"/>
      <c r="R65" s="20"/>
      <c r="S65" s="20"/>
      <c r="T65" s="20"/>
      <c r="U65" s="17">
        <f t="shared" si="17"/>
        <v>0</v>
      </c>
      <c r="V65" s="20"/>
      <c r="W65" s="20"/>
      <c r="X65" s="20"/>
      <c r="Y65" s="20"/>
      <c r="Z65" s="20"/>
      <c r="AA65" s="20"/>
      <c r="AB65" s="20"/>
      <c r="AC65" s="20"/>
      <c r="AD65" s="17">
        <f t="shared" si="18"/>
        <v>0</v>
      </c>
      <c r="AE65" s="20"/>
      <c r="AF65" s="36"/>
    </row>
    <row r="66" ht="32" customHeight="1" spans="1:32">
      <c r="A66" s="15">
        <v>2080506</v>
      </c>
      <c r="B66" s="26" t="s">
        <v>105</v>
      </c>
      <c r="C66" s="17">
        <f t="shared" si="13"/>
        <v>3107448.922</v>
      </c>
      <c r="D66" s="17">
        <f t="shared" si="14"/>
        <v>3107448.922</v>
      </c>
      <c r="E66" s="19">
        <f>SUM(E67:E94)</f>
        <v>0</v>
      </c>
      <c r="F66" s="19">
        <f t="shared" ref="F66:AE66" si="19">SUM(F67:F94)</f>
        <v>0</v>
      </c>
      <c r="G66" s="19">
        <f t="shared" si="19"/>
        <v>0</v>
      </c>
      <c r="H66" s="19">
        <f t="shared" si="19"/>
        <v>0</v>
      </c>
      <c r="I66" s="19">
        <f t="shared" si="19"/>
        <v>0</v>
      </c>
      <c r="J66" s="19">
        <f t="shared" si="19"/>
        <v>0</v>
      </c>
      <c r="K66" s="19">
        <f t="shared" si="19"/>
        <v>0</v>
      </c>
      <c r="L66" s="19">
        <f t="shared" si="19"/>
        <v>3107448.922</v>
      </c>
      <c r="M66" s="19">
        <f t="shared" si="19"/>
        <v>0</v>
      </c>
      <c r="N66" s="19">
        <f t="shared" si="19"/>
        <v>3107448.922</v>
      </c>
      <c r="O66" s="19">
        <f t="shared" si="19"/>
        <v>0</v>
      </c>
      <c r="P66" s="19">
        <f t="shared" si="19"/>
        <v>0</v>
      </c>
      <c r="Q66" s="19">
        <f t="shared" si="19"/>
        <v>0</v>
      </c>
      <c r="R66" s="19">
        <f t="shared" si="19"/>
        <v>0</v>
      </c>
      <c r="S66" s="19">
        <f t="shared" si="19"/>
        <v>0</v>
      </c>
      <c r="T66" s="19">
        <f t="shared" si="19"/>
        <v>0</v>
      </c>
      <c r="U66" s="19">
        <f t="shared" si="19"/>
        <v>0</v>
      </c>
      <c r="V66" s="19">
        <f t="shared" si="19"/>
        <v>0</v>
      </c>
      <c r="W66" s="19">
        <f t="shared" si="19"/>
        <v>0</v>
      </c>
      <c r="X66" s="19">
        <f t="shared" si="19"/>
        <v>0</v>
      </c>
      <c r="Y66" s="19">
        <f t="shared" si="19"/>
        <v>0</v>
      </c>
      <c r="Z66" s="19">
        <f t="shared" si="19"/>
        <v>0</v>
      </c>
      <c r="AA66" s="19">
        <f t="shared" si="19"/>
        <v>0</v>
      </c>
      <c r="AB66" s="19">
        <f t="shared" si="19"/>
        <v>0</v>
      </c>
      <c r="AC66" s="19">
        <f t="shared" si="19"/>
        <v>0</v>
      </c>
      <c r="AD66" s="19">
        <f t="shared" si="19"/>
        <v>0</v>
      </c>
      <c r="AE66" s="19">
        <f t="shared" si="19"/>
        <v>0</v>
      </c>
      <c r="AF66" s="36"/>
    </row>
    <row r="67" ht="32" customHeight="1" spans="1:32">
      <c r="A67" s="15"/>
      <c r="B67" s="18" t="s">
        <v>106</v>
      </c>
      <c r="C67" s="17">
        <f t="shared" si="13"/>
        <v>135694.65</v>
      </c>
      <c r="D67" s="17">
        <f t="shared" si="14"/>
        <v>135694.65</v>
      </c>
      <c r="E67" s="20"/>
      <c r="F67" s="17">
        <f t="shared" si="15"/>
        <v>0</v>
      </c>
      <c r="G67" s="20"/>
      <c r="H67" s="20"/>
      <c r="I67" s="20"/>
      <c r="J67" s="20"/>
      <c r="K67" s="20"/>
      <c r="L67" s="17">
        <f t="shared" si="16"/>
        <v>135694.65</v>
      </c>
      <c r="M67" s="20"/>
      <c r="N67" s="20">
        <v>135694.65</v>
      </c>
      <c r="O67" s="20"/>
      <c r="P67" s="20"/>
      <c r="Q67" s="20"/>
      <c r="R67" s="20"/>
      <c r="S67" s="20"/>
      <c r="T67" s="20"/>
      <c r="U67" s="17">
        <f t="shared" si="17"/>
        <v>0</v>
      </c>
      <c r="V67" s="20"/>
      <c r="W67" s="20"/>
      <c r="X67" s="20"/>
      <c r="Y67" s="20"/>
      <c r="Z67" s="20"/>
      <c r="AA67" s="20"/>
      <c r="AB67" s="20"/>
      <c r="AC67" s="20"/>
      <c r="AD67" s="17">
        <f t="shared" si="18"/>
        <v>0</v>
      </c>
      <c r="AE67" s="20"/>
      <c r="AF67" s="36"/>
    </row>
    <row r="68" ht="32" customHeight="1" spans="1:32">
      <c r="A68" s="15"/>
      <c r="B68" s="18" t="s">
        <v>107</v>
      </c>
      <c r="C68" s="17">
        <f t="shared" si="13"/>
        <v>99538.992</v>
      </c>
      <c r="D68" s="17">
        <f t="shared" si="14"/>
        <v>99538.992</v>
      </c>
      <c r="E68" s="20"/>
      <c r="F68" s="17">
        <f t="shared" si="15"/>
        <v>0</v>
      </c>
      <c r="G68" s="20"/>
      <c r="H68" s="20"/>
      <c r="I68" s="20"/>
      <c r="J68" s="20"/>
      <c r="K68" s="20"/>
      <c r="L68" s="17">
        <f t="shared" si="16"/>
        <v>99538.992</v>
      </c>
      <c r="M68" s="20"/>
      <c r="N68" s="20">
        <v>99538.992</v>
      </c>
      <c r="O68" s="20"/>
      <c r="P68" s="20"/>
      <c r="Q68" s="20"/>
      <c r="R68" s="20"/>
      <c r="S68" s="20"/>
      <c r="T68" s="20"/>
      <c r="U68" s="17">
        <f t="shared" si="17"/>
        <v>0</v>
      </c>
      <c r="V68" s="20"/>
      <c r="W68" s="20"/>
      <c r="X68" s="20"/>
      <c r="Y68" s="20"/>
      <c r="Z68" s="20"/>
      <c r="AA68" s="20"/>
      <c r="AB68" s="20"/>
      <c r="AC68" s="20"/>
      <c r="AD68" s="17">
        <f t="shared" si="18"/>
        <v>0</v>
      </c>
      <c r="AE68" s="20"/>
      <c r="AF68" s="36"/>
    </row>
    <row r="69" ht="32" customHeight="1" spans="1:32">
      <c r="A69" s="15"/>
      <c r="B69" s="18" t="s">
        <v>108</v>
      </c>
      <c r="C69" s="17">
        <f t="shared" si="13"/>
        <v>101437.49</v>
      </c>
      <c r="D69" s="17">
        <f t="shared" si="14"/>
        <v>101437.49</v>
      </c>
      <c r="E69" s="20"/>
      <c r="F69" s="17">
        <f t="shared" si="15"/>
        <v>0</v>
      </c>
      <c r="G69" s="20"/>
      <c r="H69" s="20"/>
      <c r="I69" s="20"/>
      <c r="J69" s="20"/>
      <c r="K69" s="20"/>
      <c r="L69" s="17">
        <f t="shared" si="16"/>
        <v>101437.49</v>
      </c>
      <c r="M69" s="20"/>
      <c r="N69" s="20">
        <v>101437.49</v>
      </c>
      <c r="O69" s="20"/>
      <c r="P69" s="20"/>
      <c r="Q69" s="20"/>
      <c r="R69" s="20"/>
      <c r="S69" s="20"/>
      <c r="T69" s="20"/>
      <c r="U69" s="17">
        <f t="shared" si="17"/>
        <v>0</v>
      </c>
      <c r="V69" s="20"/>
      <c r="W69" s="20"/>
      <c r="X69" s="20"/>
      <c r="Y69" s="20"/>
      <c r="Z69" s="20"/>
      <c r="AA69" s="20"/>
      <c r="AB69" s="20"/>
      <c r="AC69" s="20"/>
      <c r="AD69" s="17">
        <f t="shared" si="18"/>
        <v>0</v>
      </c>
      <c r="AE69" s="20"/>
      <c r="AF69" s="36"/>
    </row>
    <row r="70" ht="32" customHeight="1" spans="1:32">
      <c r="A70" s="15"/>
      <c r="B70" s="18" t="s">
        <v>109</v>
      </c>
      <c r="C70" s="17">
        <f t="shared" si="13"/>
        <v>324793.6</v>
      </c>
      <c r="D70" s="17">
        <f t="shared" si="14"/>
        <v>324793.6</v>
      </c>
      <c r="E70" s="20"/>
      <c r="F70" s="17">
        <f t="shared" si="15"/>
        <v>0</v>
      </c>
      <c r="G70" s="20"/>
      <c r="H70" s="20"/>
      <c r="I70" s="20"/>
      <c r="J70" s="20"/>
      <c r="K70" s="20"/>
      <c r="L70" s="17">
        <f t="shared" si="16"/>
        <v>324793.6</v>
      </c>
      <c r="M70" s="20"/>
      <c r="N70" s="20">
        <v>324793.6</v>
      </c>
      <c r="O70" s="20"/>
      <c r="P70" s="20"/>
      <c r="Q70" s="20"/>
      <c r="R70" s="20"/>
      <c r="S70" s="20"/>
      <c r="T70" s="20"/>
      <c r="U70" s="17">
        <f t="shared" si="17"/>
        <v>0</v>
      </c>
      <c r="V70" s="20"/>
      <c r="W70" s="20"/>
      <c r="X70" s="20"/>
      <c r="Y70" s="20"/>
      <c r="Z70" s="20"/>
      <c r="AA70" s="20"/>
      <c r="AB70" s="20"/>
      <c r="AC70" s="20"/>
      <c r="AD70" s="17">
        <f t="shared" si="18"/>
        <v>0</v>
      </c>
      <c r="AE70" s="20"/>
      <c r="AF70" s="36"/>
    </row>
    <row r="71" ht="32" customHeight="1" spans="1:32">
      <c r="A71" s="15"/>
      <c r="B71" s="18" t="s">
        <v>110</v>
      </c>
      <c r="C71" s="17">
        <f t="shared" si="13"/>
        <v>79162.65</v>
      </c>
      <c r="D71" s="17">
        <f t="shared" si="14"/>
        <v>79162.65</v>
      </c>
      <c r="E71" s="20"/>
      <c r="F71" s="17">
        <f t="shared" si="15"/>
        <v>0</v>
      </c>
      <c r="G71" s="20"/>
      <c r="H71" s="20"/>
      <c r="I71" s="20"/>
      <c r="J71" s="20"/>
      <c r="K71" s="20"/>
      <c r="L71" s="17">
        <f t="shared" si="16"/>
        <v>79162.65</v>
      </c>
      <c r="M71" s="20"/>
      <c r="N71" s="20">
        <v>79162.65</v>
      </c>
      <c r="O71" s="20"/>
      <c r="P71" s="20"/>
      <c r="Q71" s="20"/>
      <c r="R71" s="20"/>
      <c r="S71" s="20"/>
      <c r="T71" s="20"/>
      <c r="U71" s="17">
        <f t="shared" si="17"/>
        <v>0</v>
      </c>
      <c r="V71" s="20"/>
      <c r="W71" s="20"/>
      <c r="X71" s="20"/>
      <c r="Y71" s="20"/>
      <c r="Z71" s="20"/>
      <c r="AA71" s="20"/>
      <c r="AB71" s="20"/>
      <c r="AC71" s="20"/>
      <c r="AD71" s="17">
        <f t="shared" si="18"/>
        <v>0</v>
      </c>
      <c r="AE71" s="20"/>
      <c r="AF71" s="36"/>
    </row>
    <row r="72" ht="32" customHeight="1" spans="1:32">
      <c r="A72" s="15"/>
      <c r="B72" s="18" t="s">
        <v>111</v>
      </c>
      <c r="C72" s="17">
        <f t="shared" ref="C72:C103" si="20">D72+U72+AD72</f>
        <v>96421.5</v>
      </c>
      <c r="D72" s="17">
        <f t="shared" ref="D72:D103" si="21">E72+F72+K72+L72+R72+S72</f>
        <v>96421.5</v>
      </c>
      <c r="E72" s="20"/>
      <c r="F72" s="17">
        <f t="shared" ref="F72:F103" si="22">G72+H72+J72</f>
        <v>0</v>
      </c>
      <c r="G72" s="20"/>
      <c r="H72" s="20"/>
      <c r="I72" s="20"/>
      <c r="J72" s="20"/>
      <c r="K72" s="20"/>
      <c r="L72" s="17">
        <f t="shared" ref="L72:L103" si="23">SUM(M72:Q72)</f>
        <v>96421.5</v>
      </c>
      <c r="M72" s="20"/>
      <c r="N72" s="20">
        <v>96421.5</v>
      </c>
      <c r="O72" s="20"/>
      <c r="P72" s="20"/>
      <c r="Q72" s="20"/>
      <c r="R72" s="20"/>
      <c r="S72" s="20"/>
      <c r="T72" s="20"/>
      <c r="U72" s="17">
        <f t="shared" ref="U72:U103" si="24">W72+X72+Y72+Z72+AA72+AB72+AC72</f>
        <v>0</v>
      </c>
      <c r="V72" s="20"/>
      <c r="W72" s="20"/>
      <c r="X72" s="20"/>
      <c r="Y72" s="20"/>
      <c r="Z72" s="20"/>
      <c r="AA72" s="20"/>
      <c r="AB72" s="20"/>
      <c r="AC72" s="20"/>
      <c r="AD72" s="17">
        <f t="shared" ref="AD72:AD103" si="25">AE72</f>
        <v>0</v>
      </c>
      <c r="AE72" s="20"/>
      <c r="AF72" s="36"/>
    </row>
    <row r="73" ht="32" customHeight="1" spans="1:32">
      <c r="A73" s="15"/>
      <c r="B73" s="18" t="s">
        <v>112</v>
      </c>
      <c r="C73" s="17">
        <f t="shared" si="20"/>
        <v>100788.59</v>
      </c>
      <c r="D73" s="17">
        <f t="shared" si="21"/>
        <v>100788.59</v>
      </c>
      <c r="E73" s="20"/>
      <c r="F73" s="17">
        <f t="shared" si="22"/>
        <v>0</v>
      </c>
      <c r="G73" s="20"/>
      <c r="H73" s="20"/>
      <c r="I73" s="20"/>
      <c r="J73" s="20"/>
      <c r="K73" s="20"/>
      <c r="L73" s="17">
        <f t="shared" si="23"/>
        <v>100788.59</v>
      </c>
      <c r="M73" s="20"/>
      <c r="N73" s="20">
        <v>100788.59</v>
      </c>
      <c r="O73" s="20"/>
      <c r="P73" s="20"/>
      <c r="Q73" s="20"/>
      <c r="R73" s="20"/>
      <c r="S73" s="20"/>
      <c r="T73" s="20"/>
      <c r="U73" s="17">
        <f t="shared" si="24"/>
        <v>0</v>
      </c>
      <c r="V73" s="20"/>
      <c r="W73" s="20"/>
      <c r="X73" s="20"/>
      <c r="Y73" s="20"/>
      <c r="Z73" s="20"/>
      <c r="AA73" s="20"/>
      <c r="AB73" s="20"/>
      <c r="AC73" s="20"/>
      <c r="AD73" s="17">
        <f t="shared" si="25"/>
        <v>0</v>
      </c>
      <c r="AE73" s="20"/>
      <c r="AF73" s="36"/>
    </row>
    <row r="74" ht="32" customHeight="1" spans="1:32">
      <c r="A74" s="15"/>
      <c r="B74" s="18" t="s">
        <v>113</v>
      </c>
      <c r="C74" s="17">
        <f t="shared" si="20"/>
        <v>109655.86</v>
      </c>
      <c r="D74" s="17">
        <f t="shared" si="21"/>
        <v>109655.86</v>
      </c>
      <c r="E74" s="20"/>
      <c r="F74" s="17">
        <f t="shared" si="22"/>
        <v>0</v>
      </c>
      <c r="G74" s="20"/>
      <c r="H74" s="20"/>
      <c r="I74" s="20"/>
      <c r="J74" s="20"/>
      <c r="K74" s="20"/>
      <c r="L74" s="17">
        <f t="shared" si="23"/>
        <v>109655.86</v>
      </c>
      <c r="M74" s="20"/>
      <c r="N74" s="20">
        <v>109655.86</v>
      </c>
      <c r="O74" s="20"/>
      <c r="P74" s="20"/>
      <c r="Q74" s="20"/>
      <c r="R74" s="20"/>
      <c r="S74" s="20"/>
      <c r="T74" s="20"/>
      <c r="U74" s="17">
        <f t="shared" si="24"/>
        <v>0</v>
      </c>
      <c r="V74" s="20"/>
      <c r="W74" s="20"/>
      <c r="X74" s="20"/>
      <c r="Y74" s="20"/>
      <c r="Z74" s="20"/>
      <c r="AA74" s="20"/>
      <c r="AB74" s="20"/>
      <c r="AC74" s="20"/>
      <c r="AD74" s="17">
        <f t="shared" si="25"/>
        <v>0</v>
      </c>
      <c r="AE74" s="20"/>
      <c r="AF74" s="36"/>
    </row>
    <row r="75" ht="32" customHeight="1" spans="1:32">
      <c r="A75" s="15"/>
      <c r="B75" s="18" t="s">
        <v>114</v>
      </c>
      <c r="C75" s="17">
        <f t="shared" si="20"/>
        <v>91676.5</v>
      </c>
      <c r="D75" s="17">
        <f t="shared" si="21"/>
        <v>91676.5</v>
      </c>
      <c r="E75" s="20"/>
      <c r="F75" s="17">
        <f t="shared" si="22"/>
        <v>0</v>
      </c>
      <c r="G75" s="20"/>
      <c r="H75" s="20"/>
      <c r="I75" s="20"/>
      <c r="J75" s="20"/>
      <c r="K75" s="20"/>
      <c r="L75" s="17">
        <f t="shared" si="23"/>
        <v>91676.5</v>
      </c>
      <c r="M75" s="20"/>
      <c r="N75" s="20">
        <v>91676.5</v>
      </c>
      <c r="O75" s="20"/>
      <c r="P75" s="20"/>
      <c r="Q75" s="20"/>
      <c r="R75" s="20"/>
      <c r="S75" s="20"/>
      <c r="T75" s="20"/>
      <c r="U75" s="17">
        <f t="shared" si="24"/>
        <v>0</v>
      </c>
      <c r="V75" s="20"/>
      <c r="W75" s="20"/>
      <c r="X75" s="20"/>
      <c r="Y75" s="20"/>
      <c r="Z75" s="20"/>
      <c r="AA75" s="20"/>
      <c r="AB75" s="20"/>
      <c r="AC75" s="20"/>
      <c r="AD75" s="17">
        <f t="shared" si="25"/>
        <v>0</v>
      </c>
      <c r="AE75" s="20"/>
      <c r="AF75" s="36"/>
    </row>
    <row r="76" ht="32" customHeight="1" spans="1:32">
      <c r="A76" s="15"/>
      <c r="B76" s="18" t="s">
        <v>115</v>
      </c>
      <c r="C76" s="17">
        <f t="shared" si="20"/>
        <v>110311</v>
      </c>
      <c r="D76" s="17">
        <f t="shared" si="21"/>
        <v>110311</v>
      </c>
      <c r="E76" s="20"/>
      <c r="F76" s="17">
        <f t="shared" si="22"/>
        <v>0</v>
      </c>
      <c r="G76" s="20"/>
      <c r="H76" s="20"/>
      <c r="I76" s="20"/>
      <c r="J76" s="20"/>
      <c r="K76" s="20"/>
      <c r="L76" s="17">
        <f t="shared" si="23"/>
        <v>110311</v>
      </c>
      <c r="M76" s="20"/>
      <c r="N76" s="20">
        <v>110311</v>
      </c>
      <c r="O76" s="20"/>
      <c r="P76" s="20"/>
      <c r="Q76" s="20"/>
      <c r="R76" s="20"/>
      <c r="S76" s="20"/>
      <c r="T76" s="20"/>
      <c r="U76" s="17">
        <f t="shared" si="24"/>
        <v>0</v>
      </c>
      <c r="V76" s="20"/>
      <c r="W76" s="20"/>
      <c r="X76" s="20"/>
      <c r="Y76" s="20"/>
      <c r="Z76" s="20"/>
      <c r="AA76" s="20"/>
      <c r="AB76" s="20"/>
      <c r="AC76" s="20"/>
      <c r="AD76" s="17">
        <f t="shared" si="25"/>
        <v>0</v>
      </c>
      <c r="AE76" s="20"/>
      <c r="AF76" s="36"/>
    </row>
    <row r="77" ht="32" customHeight="1" spans="1:32">
      <c r="A77" s="15"/>
      <c r="B77" s="18" t="s">
        <v>116</v>
      </c>
      <c r="C77" s="17">
        <f t="shared" si="20"/>
        <v>118048.3</v>
      </c>
      <c r="D77" s="17">
        <f t="shared" si="21"/>
        <v>118048.3</v>
      </c>
      <c r="E77" s="20"/>
      <c r="F77" s="17">
        <f t="shared" si="22"/>
        <v>0</v>
      </c>
      <c r="G77" s="20"/>
      <c r="H77" s="20"/>
      <c r="I77" s="20"/>
      <c r="J77" s="20"/>
      <c r="K77" s="20"/>
      <c r="L77" s="17">
        <f t="shared" si="23"/>
        <v>118048.3</v>
      </c>
      <c r="M77" s="20"/>
      <c r="N77" s="20">
        <v>118048.3</v>
      </c>
      <c r="O77" s="20"/>
      <c r="P77" s="20"/>
      <c r="Q77" s="20"/>
      <c r="R77" s="20"/>
      <c r="S77" s="20"/>
      <c r="T77" s="20"/>
      <c r="U77" s="17">
        <f t="shared" si="24"/>
        <v>0</v>
      </c>
      <c r="V77" s="20"/>
      <c r="W77" s="20"/>
      <c r="X77" s="20"/>
      <c r="Y77" s="20"/>
      <c r="Z77" s="20"/>
      <c r="AA77" s="20"/>
      <c r="AB77" s="20"/>
      <c r="AC77" s="20"/>
      <c r="AD77" s="17">
        <f t="shared" si="25"/>
        <v>0</v>
      </c>
      <c r="AE77" s="20"/>
      <c r="AF77" s="36"/>
    </row>
    <row r="78" ht="32" customHeight="1" spans="1:32">
      <c r="A78" s="15"/>
      <c r="B78" s="18" t="s">
        <v>117</v>
      </c>
      <c r="C78" s="17">
        <f t="shared" si="20"/>
        <v>97802.7</v>
      </c>
      <c r="D78" s="17">
        <f t="shared" si="21"/>
        <v>97802.7</v>
      </c>
      <c r="E78" s="20"/>
      <c r="F78" s="17">
        <f t="shared" si="22"/>
        <v>0</v>
      </c>
      <c r="G78" s="20"/>
      <c r="H78" s="20"/>
      <c r="I78" s="20"/>
      <c r="J78" s="20"/>
      <c r="K78" s="20"/>
      <c r="L78" s="17">
        <f t="shared" si="23"/>
        <v>97802.7</v>
      </c>
      <c r="M78" s="20"/>
      <c r="N78" s="20">
        <v>97802.7</v>
      </c>
      <c r="O78" s="20"/>
      <c r="P78" s="20"/>
      <c r="Q78" s="20"/>
      <c r="R78" s="20"/>
      <c r="S78" s="20"/>
      <c r="T78" s="20"/>
      <c r="U78" s="17">
        <f t="shared" si="24"/>
        <v>0</v>
      </c>
      <c r="V78" s="20"/>
      <c r="W78" s="20"/>
      <c r="X78" s="20"/>
      <c r="Y78" s="20"/>
      <c r="Z78" s="20"/>
      <c r="AA78" s="20"/>
      <c r="AB78" s="20"/>
      <c r="AC78" s="20"/>
      <c r="AD78" s="17">
        <f t="shared" si="25"/>
        <v>0</v>
      </c>
      <c r="AE78" s="20"/>
      <c r="AF78" s="36"/>
    </row>
    <row r="79" ht="32" customHeight="1" spans="1:32">
      <c r="A79" s="15"/>
      <c r="B79" s="18" t="s">
        <v>118</v>
      </c>
      <c r="C79" s="17">
        <f t="shared" si="20"/>
        <v>93053.52</v>
      </c>
      <c r="D79" s="17">
        <f t="shared" si="21"/>
        <v>93053.52</v>
      </c>
      <c r="E79" s="20"/>
      <c r="F79" s="17">
        <f t="shared" si="22"/>
        <v>0</v>
      </c>
      <c r="G79" s="20"/>
      <c r="H79" s="20"/>
      <c r="I79" s="20"/>
      <c r="J79" s="20"/>
      <c r="K79" s="20"/>
      <c r="L79" s="17">
        <f t="shared" si="23"/>
        <v>93053.52</v>
      </c>
      <c r="M79" s="20"/>
      <c r="N79" s="20">
        <v>93053.52</v>
      </c>
      <c r="O79" s="20"/>
      <c r="P79" s="20"/>
      <c r="Q79" s="20"/>
      <c r="R79" s="20"/>
      <c r="S79" s="20"/>
      <c r="T79" s="20"/>
      <c r="U79" s="17">
        <f t="shared" si="24"/>
        <v>0</v>
      </c>
      <c r="V79" s="20"/>
      <c r="W79" s="20"/>
      <c r="X79" s="20"/>
      <c r="Y79" s="20"/>
      <c r="Z79" s="20"/>
      <c r="AA79" s="20"/>
      <c r="AB79" s="20"/>
      <c r="AC79" s="20"/>
      <c r="AD79" s="17">
        <f t="shared" si="25"/>
        <v>0</v>
      </c>
      <c r="AE79" s="20"/>
      <c r="AF79" s="36"/>
    </row>
    <row r="80" ht="32" customHeight="1" spans="1:32">
      <c r="A80" s="15"/>
      <c r="B80" s="18" t="s">
        <v>119</v>
      </c>
      <c r="C80" s="17">
        <f t="shared" si="20"/>
        <v>83071.8</v>
      </c>
      <c r="D80" s="17">
        <f t="shared" si="21"/>
        <v>83071.8</v>
      </c>
      <c r="E80" s="20"/>
      <c r="F80" s="17">
        <f t="shared" si="22"/>
        <v>0</v>
      </c>
      <c r="G80" s="20"/>
      <c r="H80" s="20"/>
      <c r="I80" s="20"/>
      <c r="J80" s="20"/>
      <c r="K80" s="20"/>
      <c r="L80" s="17">
        <f t="shared" si="23"/>
        <v>83071.8</v>
      </c>
      <c r="M80" s="20"/>
      <c r="N80" s="20">
        <v>83071.8</v>
      </c>
      <c r="O80" s="20"/>
      <c r="P80" s="20"/>
      <c r="Q80" s="20"/>
      <c r="R80" s="20"/>
      <c r="S80" s="20"/>
      <c r="T80" s="20"/>
      <c r="U80" s="17">
        <f t="shared" si="24"/>
        <v>0</v>
      </c>
      <c r="V80" s="20"/>
      <c r="W80" s="20"/>
      <c r="X80" s="20"/>
      <c r="Y80" s="20"/>
      <c r="Z80" s="20"/>
      <c r="AA80" s="20"/>
      <c r="AB80" s="20"/>
      <c r="AC80" s="20"/>
      <c r="AD80" s="17">
        <f t="shared" si="25"/>
        <v>0</v>
      </c>
      <c r="AE80" s="20"/>
      <c r="AF80" s="36"/>
    </row>
    <row r="81" ht="32" customHeight="1" spans="1:32">
      <c r="A81" s="15"/>
      <c r="B81" s="18" t="s">
        <v>120</v>
      </c>
      <c r="C81" s="17">
        <f t="shared" si="20"/>
        <v>116436.35</v>
      </c>
      <c r="D81" s="17">
        <f t="shared" si="21"/>
        <v>116436.35</v>
      </c>
      <c r="E81" s="20"/>
      <c r="F81" s="17">
        <f t="shared" si="22"/>
        <v>0</v>
      </c>
      <c r="G81" s="20"/>
      <c r="H81" s="20"/>
      <c r="I81" s="20"/>
      <c r="J81" s="20"/>
      <c r="K81" s="20"/>
      <c r="L81" s="17">
        <f t="shared" si="23"/>
        <v>116436.35</v>
      </c>
      <c r="M81" s="20"/>
      <c r="N81" s="20">
        <v>116436.35</v>
      </c>
      <c r="O81" s="20"/>
      <c r="P81" s="20"/>
      <c r="Q81" s="20"/>
      <c r="R81" s="20"/>
      <c r="S81" s="20"/>
      <c r="T81" s="20"/>
      <c r="U81" s="17">
        <f t="shared" si="24"/>
        <v>0</v>
      </c>
      <c r="V81" s="20"/>
      <c r="W81" s="20"/>
      <c r="X81" s="20"/>
      <c r="Y81" s="20"/>
      <c r="Z81" s="20"/>
      <c r="AA81" s="20"/>
      <c r="AB81" s="20"/>
      <c r="AC81" s="20"/>
      <c r="AD81" s="17">
        <f t="shared" si="25"/>
        <v>0</v>
      </c>
      <c r="AE81" s="20"/>
      <c r="AF81" s="36"/>
    </row>
    <row r="82" ht="32" customHeight="1" spans="1:32">
      <c r="A82" s="15"/>
      <c r="B82" s="18" t="s">
        <v>121</v>
      </c>
      <c r="C82" s="17">
        <f t="shared" si="20"/>
        <v>118753.89</v>
      </c>
      <c r="D82" s="17">
        <f t="shared" si="21"/>
        <v>118753.89</v>
      </c>
      <c r="E82" s="20"/>
      <c r="F82" s="17">
        <f t="shared" si="22"/>
        <v>0</v>
      </c>
      <c r="G82" s="20"/>
      <c r="H82" s="20"/>
      <c r="I82" s="20"/>
      <c r="J82" s="20"/>
      <c r="K82" s="20"/>
      <c r="L82" s="17">
        <f t="shared" si="23"/>
        <v>118753.89</v>
      </c>
      <c r="M82" s="20"/>
      <c r="N82" s="20">
        <v>118753.89</v>
      </c>
      <c r="O82" s="20"/>
      <c r="P82" s="20"/>
      <c r="Q82" s="20"/>
      <c r="R82" s="20"/>
      <c r="S82" s="20"/>
      <c r="T82" s="20"/>
      <c r="U82" s="17">
        <f t="shared" si="24"/>
        <v>0</v>
      </c>
      <c r="V82" s="20"/>
      <c r="W82" s="20"/>
      <c r="X82" s="20"/>
      <c r="Y82" s="20"/>
      <c r="Z82" s="20"/>
      <c r="AA82" s="20"/>
      <c r="AB82" s="20"/>
      <c r="AC82" s="20"/>
      <c r="AD82" s="17">
        <f t="shared" si="25"/>
        <v>0</v>
      </c>
      <c r="AE82" s="20"/>
      <c r="AF82" s="36"/>
    </row>
    <row r="83" ht="32" customHeight="1" spans="1:32">
      <c r="A83" s="15"/>
      <c r="B83" s="18" t="s">
        <v>122</v>
      </c>
      <c r="C83" s="17">
        <f t="shared" si="20"/>
        <v>83004.61</v>
      </c>
      <c r="D83" s="17">
        <f t="shared" si="21"/>
        <v>83004.61</v>
      </c>
      <c r="E83" s="20"/>
      <c r="F83" s="17">
        <f t="shared" si="22"/>
        <v>0</v>
      </c>
      <c r="G83" s="20"/>
      <c r="H83" s="20"/>
      <c r="I83" s="20"/>
      <c r="J83" s="20"/>
      <c r="K83" s="20"/>
      <c r="L83" s="17">
        <f t="shared" si="23"/>
        <v>83004.61</v>
      </c>
      <c r="M83" s="20"/>
      <c r="N83" s="20">
        <v>83004.61</v>
      </c>
      <c r="O83" s="20"/>
      <c r="P83" s="20"/>
      <c r="Q83" s="20"/>
      <c r="R83" s="20"/>
      <c r="S83" s="20"/>
      <c r="T83" s="20"/>
      <c r="U83" s="17">
        <f t="shared" si="24"/>
        <v>0</v>
      </c>
      <c r="V83" s="20"/>
      <c r="W83" s="20"/>
      <c r="X83" s="20"/>
      <c r="Y83" s="20"/>
      <c r="Z83" s="20"/>
      <c r="AA83" s="20"/>
      <c r="AB83" s="20"/>
      <c r="AC83" s="20"/>
      <c r="AD83" s="17">
        <f t="shared" si="25"/>
        <v>0</v>
      </c>
      <c r="AE83" s="20"/>
      <c r="AF83" s="36"/>
    </row>
    <row r="84" ht="32" customHeight="1" spans="1:32">
      <c r="A84" s="15"/>
      <c r="B84" s="18" t="s">
        <v>123</v>
      </c>
      <c r="C84" s="17">
        <f t="shared" si="20"/>
        <v>112205.1</v>
      </c>
      <c r="D84" s="17">
        <f t="shared" si="21"/>
        <v>112205.1</v>
      </c>
      <c r="E84" s="20"/>
      <c r="F84" s="17">
        <f t="shared" si="22"/>
        <v>0</v>
      </c>
      <c r="G84" s="20"/>
      <c r="H84" s="20"/>
      <c r="I84" s="20"/>
      <c r="J84" s="20"/>
      <c r="K84" s="20"/>
      <c r="L84" s="17">
        <f t="shared" si="23"/>
        <v>112205.1</v>
      </c>
      <c r="M84" s="20"/>
      <c r="N84" s="20">
        <v>112205.1</v>
      </c>
      <c r="O84" s="20"/>
      <c r="P84" s="20"/>
      <c r="Q84" s="20"/>
      <c r="R84" s="20"/>
      <c r="S84" s="20"/>
      <c r="T84" s="20"/>
      <c r="U84" s="17">
        <f t="shared" si="24"/>
        <v>0</v>
      </c>
      <c r="V84" s="20"/>
      <c r="W84" s="20"/>
      <c r="X84" s="20"/>
      <c r="Y84" s="20"/>
      <c r="Z84" s="20"/>
      <c r="AA84" s="20"/>
      <c r="AB84" s="20"/>
      <c r="AC84" s="20"/>
      <c r="AD84" s="17">
        <f t="shared" si="25"/>
        <v>0</v>
      </c>
      <c r="AE84" s="20"/>
      <c r="AF84" s="36"/>
    </row>
    <row r="85" ht="32" customHeight="1" spans="1:32">
      <c r="A85" s="15"/>
      <c r="B85" s="18" t="s">
        <v>124</v>
      </c>
      <c r="C85" s="17">
        <f t="shared" si="20"/>
        <v>94970.28</v>
      </c>
      <c r="D85" s="17">
        <f t="shared" si="21"/>
        <v>94970.28</v>
      </c>
      <c r="E85" s="20"/>
      <c r="F85" s="17">
        <f t="shared" si="22"/>
        <v>0</v>
      </c>
      <c r="G85" s="20"/>
      <c r="H85" s="20"/>
      <c r="I85" s="20"/>
      <c r="J85" s="20"/>
      <c r="K85" s="20"/>
      <c r="L85" s="17">
        <f t="shared" si="23"/>
        <v>94970.28</v>
      </c>
      <c r="M85" s="20"/>
      <c r="N85" s="20">
        <v>94970.28</v>
      </c>
      <c r="O85" s="20"/>
      <c r="P85" s="20"/>
      <c r="Q85" s="20"/>
      <c r="R85" s="20"/>
      <c r="S85" s="20"/>
      <c r="T85" s="20"/>
      <c r="U85" s="17">
        <f t="shared" si="24"/>
        <v>0</v>
      </c>
      <c r="V85" s="20"/>
      <c r="W85" s="20"/>
      <c r="X85" s="20"/>
      <c r="Y85" s="20"/>
      <c r="Z85" s="20"/>
      <c r="AA85" s="20"/>
      <c r="AB85" s="20"/>
      <c r="AC85" s="20"/>
      <c r="AD85" s="17">
        <f t="shared" si="25"/>
        <v>0</v>
      </c>
      <c r="AE85" s="20"/>
      <c r="AF85" s="36"/>
    </row>
    <row r="86" ht="32" customHeight="1" spans="1:32">
      <c r="A86" s="15"/>
      <c r="B86" s="18" t="s">
        <v>125</v>
      </c>
      <c r="C86" s="17">
        <f t="shared" si="20"/>
        <v>87417</v>
      </c>
      <c r="D86" s="17">
        <f t="shared" si="21"/>
        <v>87417</v>
      </c>
      <c r="E86" s="20"/>
      <c r="F86" s="17">
        <f t="shared" si="22"/>
        <v>0</v>
      </c>
      <c r="G86" s="20"/>
      <c r="H86" s="20"/>
      <c r="I86" s="20"/>
      <c r="J86" s="20"/>
      <c r="K86" s="20"/>
      <c r="L86" s="17">
        <f t="shared" si="23"/>
        <v>87417</v>
      </c>
      <c r="M86" s="20"/>
      <c r="N86" s="20">
        <v>87417</v>
      </c>
      <c r="O86" s="20"/>
      <c r="P86" s="20"/>
      <c r="Q86" s="20"/>
      <c r="R86" s="20"/>
      <c r="S86" s="20"/>
      <c r="T86" s="20"/>
      <c r="U86" s="17">
        <f t="shared" si="24"/>
        <v>0</v>
      </c>
      <c r="V86" s="20"/>
      <c r="W86" s="20"/>
      <c r="X86" s="20"/>
      <c r="Y86" s="20"/>
      <c r="Z86" s="20"/>
      <c r="AA86" s="20"/>
      <c r="AB86" s="20"/>
      <c r="AC86" s="20"/>
      <c r="AD86" s="17">
        <f t="shared" si="25"/>
        <v>0</v>
      </c>
      <c r="AE86" s="20"/>
      <c r="AF86" s="36"/>
    </row>
    <row r="87" ht="32" customHeight="1" spans="1:32">
      <c r="A87" s="15"/>
      <c r="B87" s="18" t="s">
        <v>126</v>
      </c>
      <c r="C87" s="17">
        <f t="shared" si="20"/>
        <v>95973.92</v>
      </c>
      <c r="D87" s="17">
        <f t="shared" si="21"/>
        <v>95973.92</v>
      </c>
      <c r="E87" s="20"/>
      <c r="F87" s="17">
        <f t="shared" si="22"/>
        <v>0</v>
      </c>
      <c r="G87" s="20"/>
      <c r="H87" s="20"/>
      <c r="I87" s="20"/>
      <c r="J87" s="20"/>
      <c r="K87" s="20"/>
      <c r="L87" s="17">
        <f t="shared" si="23"/>
        <v>95973.92</v>
      </c>
      <c r="M87" s="20"/>
      <c r="N87" s="20">
        <v>95973.92</v>
      </c>
      <c r="O87" s="20"/>
      <c r="P87" s="20"/>
      <c r="Q87" s="20"/>
      <c r="R87" s="20"/>
      <c r="S87" s="20"/>
      <c r="T87" s="20"/>
      <c r="U87" s="17">
        <f t="shared" si="24"/>
        <v>0</v>
      </c>
      <c r="V87" s="20"/>
      <c r="W87" s="20"/>
      <c r="X87" s="20"/>
      <c r="Y87" s="20"/>
      <c r="Z87" s="20"/>
      <c r="AA87" s="20"/>
      <c r="AB87" s="20"/>
      <c r="AC87" s="20"/>
      <c r="AD87" s="17">
        <f t="shared" si="25"/>
        <v>0</v>
      </c>
      <c r="AE87" s="20"/>
      <c r="AF87" s="36"/>
    </row>
    <row r="88" ht="32" customHeight="1" spans="1:32">
      <c r="A88" s="15"/>
      <c r="B88" s="18" t="s">
        <v>127</v>
      </c>
      <c r="C88" s="17">
        <f t="shared" si="20"/>
        <v>134896</v>
      </c>
      <c r="D88" s="17">
        <f t="shared" si="21"/>
        <v>134896</v>
      </c>
      <c r="E88" s="20"/>
      <c r="F88" s="17">
        <f t="shared" si="22"/>
        <v>0</v>
      </c>
      <c r="G88" s="20"/>
      <c r="H88" s="20"/>
      <c r="I88" s="20"/>
      <c r="J88" s="20"/>
      <c r="K88" s="20"/>
      <c r="L88" s="17">
        <f t="shared" si="23"/>
        <v>134896</v>
      </c>
      <c r="M88" s="20"/>
      <c r="N88" s="20">
        <v>134896</v>
      </c>
      <c r="O88" s="20"/>
      <c r="P88" s="20"/>
      <c r="Q88" s="20"/>
      <c r="R88" s="20"/>
      <c r="S88" s="20"/>
      <c r="T88" s="20"/>
      <c r="U88" s="17">
        <f t="shared" si="24"/>
        <v>0</v>
      </c>
      <c r="V88" s="20"/>
      <c r="W88" s="20"/>
      <c r="X88" s="20"/>
      <c r="Y88" s="20"/>
      <c r="Z88" s="20"/>
      <c r="AA88" s="20"/>
      <c r="AB88" s="20"/>
      <c r="AC88" s="20"/>
      <c r="AD88" s="17">
        <f t="shared" si="25"/>
        <v>0</v>
      </c>
      <c r="AE88" s="20"/>
      <c r="AF88" s="36"/>
    </row>
    <row r="89" ht="32" customHeight="1" spans="1:32">
      <c r="A89" s="15"/>
      <c r="B89" s="18" t="s">
        <v>128</v>
      </c>
      <c r="C89" s="17">
        <f t="shared" si="20"/>
        <v>97728</v>
      </c>
      <c r="D89" s="17">
        <f t="shared" si="21"/>
        <v>97728</v>
      </c>
      <c r="E89" s="20"/>
      <c r="F89" s="17">
        <f t="shared" si="22"/>
        <v>0</v>
      </c>
      <c r="G89" s="20"/>
      <c r="H89" s="20"/>
      <c r="I89" s="20"/>
      <c r="J89" s="20"/>
      <c r="K89" s="20"/>
      <c r="L89" s="17">
        <f t="shared" si="23"/>
        <v>97728</v>
      </c>
      <c r="M89" s="20"/>
      <c r="N89" s="20">
        <v>97728</v>
      </c>
      <c r="O89" s="20"/>
      <c r="P89" s="20"/>
      <c r="Q89" s="20"/>
      <c r="R89" s="20"/>
      <c r="S89" s="20"/>
      <c r="T89" s="20"/>
      <c r="U89" s="17">
        <f t="shared" si="24"/>
        <v>0</v>
      </c>
      <c r="V89" s="20"/>
      <c r="W89" s="20"/>
      <c r="X89" s="20"/>
      <c r="Y89" s="20"/>
      <c r="Z89" s="20"/>
      <c r="AA89" s="20"/>
      <c r="AB89" s="20"/>
      <c r="AC89" s="20"/>
      <c r="AD89" s="17">
        <f t="shared" si="25"/>
        <v>0</v>
      </c>
      <c r="AE89" s="20"/>
      <c r="AF89" s="36"/>
    </row>
    <row r="90" ht="32" customHeight="1" spans="1:32">
      <c r="A90" s="15"/>
      <c r="B90" s="18" t="s">
        <v>129</v>
      </c>
      <c r="C90" s="17">
        <f t="shared" si="20"/>
        <v>77607</v>
      </c>
      <c r="D90" s="17">
        <f t="shared" si="21"/>
        <v>77607</v>
      </c>
      <c r="E90" s="20"/>
      <c r="F90" s="17">
        <f t="shared" si="22"/>
        <v>0</v>
      </c>
      <c r="G90" s="20"/>
      <c r="H90" s="20"/>
      <c r="I90" s="20"/>
      <c r="J90" s="20"/>
      <c r="K90" s="20"/>
      <c r="L90" s="17">
        <f t="shared" si="23"/>
        <v>77607</v>
      </c>
      <c r="M90" s="20"/>
      <c r="N90" s="20">
        <v>77607</v>
      </c>
      <c r="O90" s="20"/>
      <c r="P90" s="20"/>
      <c r="Q90" s="20"/>
      <c r="R90" s="20"/>
      <c r="S90" s="20"/>
      <c r="T90" s="20"/>
      <c r="U90" s="17">
        <f t="shared" si="24"/>
        <v>0</v>
      </c>
      <c r="V90" s="20"/>
      <c r="W90" s="20"/>
      <c r="X90" s="20"/>
      <c r="Y90" s="20"/>
      <c r="Z90" s="20"/>
      <c r="AA90" s="20"/>
      <c r="AB90" s="20"/>
      <c r="AC90" s="20"/>
      <c r="AD90" s="17">
        <f t="shared" si="25"/>
        <v>0</v>
      </c>
      <c r="AE90" s="20"/>
      <c r="AF90" s="36"/>
    </row>
    <row r="91" ht="32" customHeight="1" spans="1:32">
      <c r="A91" s="15"/>
      <c r="B91" s="18" t="s">
        <v>130</v>
      </c>
      <c r="C91" s="17">
        <f t="shared" si="20"/>
        <v>116846.86</v>
      </c>
      <c r="D91" s="17">
        <f t="shared" si="21"/>
        <v>116846.86</v>
      </c>
      <c r="E91" s="20"/>
      <c r="F91" s="17">
        <f t="shared" si="22"/>
        <v>0</v>
      </c>
      <c r="G91" s="20"/>
      <c r="H91" s="20"/>
      <c r="I91" s="20"/>
      <c r="J91" s="20"/>
      <c r="K91" s="20"/>
      <c r="L91" s="17">
        <f t="shared" si="23"/>
        <v>116846.86</v>
      </c>
      <c r="M91" s="20"/>
      <c r="N91" s="20">
        <v>116846.86</v>
      </c>
      <c r="O91" s="20"/>
      <c r="P91" s="20"/>
      <c r="Q91" s="20"/>
      <c r="R91" s="20"/>
      <c r="S91" s="20"/>
      <c r="T91" s="20"/>
      <c r="U91" s="17">
        <f t="shared" si="24"/>
        <v>0</v>
      </c>
      <c r="V91" s="20"/>
      <c r="W91" s="20"/>
      <c r="X91" s="20"/>
      <c r="Y91" s="20"/>
      <c r="Z91" s="20"/>
      <c r="AA91" s="20"/>
      <c r="AB91" s="20"/>
      <c r="AC91" s="20"/>
      <c r="AD91" s="17">
        <f t="shared" si="25"/>
        <v>0</v>
      </c>
      <c r="AE91" s="20"/>
      <c r="AF91" s="36"/>
    </row>
    <row r="92" ht="32" customHeight="1" spans="1:32">
      <c r="A92" s="15"/>
      <c r="B92" s="18" t="s">
        <v>131</v>
      </c>
      <c r="C92" s="17">
        <f t="shared" si="20"/>
        <v>127646.4</v>
      </c>
      <c r="D92" s="17">
        <f t="shared" si="21"/>
        <v>127646.4</v>
      </c>
      <c r="E92" s="20"/>
      <c r="F92" s="17">
        <f t="shared" si="22"/>
        <v>0</v>
      </c>
      <c r="G92" s="20"/>
      <c r="H92" s="20"/>
      <c r="I92" s="20"/>
      <c r="J92" s="20"/>
      <c r="K92" s="20"/>
      <c r="L92" s="17">
        <f t="shared" si="23"/>
        <v>127646.4</v>
      </c>
      <c r="M92" s="20"/>
      <c r="N92" s="20">
        <v>127646.4</v>
      </c>
      <c r="O92" s="20"/>
      <c r="P92" s="20"/>
      <c r="Q92" s="20"/>
      <c r="R92" s="20"/>
      <c r="S92" s="20"/>
      <c r="T92" s="20"/>
      <c r="U92" s="17">
        <f t="shared" si="24"/>
        <v>0</v>
      </c>
      <c r="V92" s="20"/>
      <c r="W92" s="20"/>
      <c r="X92" s="20"/>
      <c r="Y92" s="20"/>
      <c r="Z92" s="20"/>
      <c r="AA92" s="20"/>
      <c r="AB92" s="20"/>
      <c r="AC92" s="20"/>
      <c r="AD92" s="17">
        <f t="shared" si="25"/>
        <v>0</v>
      </c>
      <c r="AE92" s="20"/>
      <c r="AF92" s="36"/>
    </row>
    <row r="93" ht="32" customHeight="1" spans="1:32">
      <c r="A93" s="15"/>
      <c r="B93" s="18" t="s">
        <v>132</v>
      </c>
      <c r="C93" s="17">
        <f t="shared" si="20"/>
        <v>107041.2</v>
      </c>
      <c r="D93" s="17">
        <f t="shared" si="21"/>
        <v>107041.2</v>
      </c>
      <c r="E93" s="20"/>
      <c r="F93" s="17">
        <f t="shared" si="22"/>
        <v>0</v>
      </c>
      <c r="G93" s="20"/>
      <c r="H93" s="20"/>
      <c r="I93" s="20"/>
      <c r="J93" s="20"/>
      <c r="K93" s="20"/>
      <c r="L93" s="17">
        <f t="shared" si="23"/>
        <v>107041.2</v>
      </c>
      <c r="M93" s="20"/>
      <c r="N93" s="20">
        <v>107041.2</v>
      </c>
      <c r="O93" s="20"/>
      <c r="P93" s="20"/>
      <c r="Q93" s="20"/>
      <c r="R93" s="20"/>
      <c r="S93" s="20"/>
      <c r="T93" s="20"/>
      <c r="U93" s="17">
        <f t="shared" si="24"/>
        <v>0</v>
      </c>
      <c r="V93" s="20"/>
      <c r="W93" s="20"/>
      <c r="X93" s="20"/>
      <c r="Y93" s="20"/>
      <c r="Z93" s="20"/>
      <c r="AA93" s="20"/>
      <c r="AB93" s="20"/>
      <c r="AC93" s="20"/>
      <c r="AD93" s="17">
        <f t="shared" si="25"/>
        <v>0</v>
      </c>
      <c r="AE93" s="20"/>
      <c r="AF93" s="36"/>
    </row>
    <row r="94" ht="32" customHeight="1" spans="1:32">
      <c r="A94" s="15"/>
      <c r="B94" s="18" t="s">
        <v>133</v>
      </c>
      <c r="C94" s="17">
        <f t="shared" si="20"/>
        <v>95465.16</v>
      </c>
      <c r="D94" s="17">
        <f t="shared" si="21"/>
        <v>95465.16</v>
      </c>
      <c r="E94" s="20"/>
      <c r="F94" s="17">
        <f t="shared" si="22"/>
        <v>0</v>
      </c>
      <c r="G94" s="20"/>
      <c r="H94" s="20"/>
      <c r="I94" s="20"/>
      <c r="J94" s="20"/>
      <c r="K94" s="20"/>
      <c r="L94" s="17">
        <f t="shared" si="23"/>
        <v>95465.16</v>
      </c>
      <c r="M94" s="20"/>
      <c r="N94" s="20">
        <v>95465.16</v>
      </c>
      <c r="O94" s="20"/>
      <c r="P94" s="20"/>
      <c r="Q94" s="20"/>
      <c r="R94" s="20"/>
      <c r="S94" s="20"/>
      <c r="T94" s="20"/>
      <c r="U94" s="17">
        <f t="shared" si="24"/>
        <v>0</v>
      </c>
      <c r="V94" s="20"/>
      <c r="W94" s="20"/>
      <c r="X94" s="20"/>
      <c r="Y94" s="20"/>
      <c r="Z94" s="20"/>
      <c r="AA94" s="20"/>
      <c r="AB94" s="20"/>
      <c r="AC94" s="20"/>
      <c r="AD94" s="17">
        <f t="shared" si="25"/>
        <v>0</v>
      </c>
      <c r="AE94" s="20"/>
      <c r="AF94" s="36"/>
    </row>
    <row r="95" ht="32" customHeight="1" spans="1:32">
      <c r="A95" s="15">
        <v>2101101</v>
      </c>
      <c r="B95" s="18" t="s">
        <v>134</v>
      </c>
      <c r="C95" s="17">
        <f t="shared" si="20"/>
        <v>2501956.7177</v>
      </c>
      <c r="D95" s="17">
        <f t="shared" si="21"/>
        <v>2501956.7177</v>
      </c>
      <c r="E95" s="19">
        <f>SUM(E96:E123)</f>
        <v>0</v>
      </c>
      <c r="F95" s="19">
        <f t="shared" ref="F95:AE95" si="26">SUM(F96:F123)</f>
        <v>0</v>
      </c>
      <c r="G95" s="19">
        <f t="shared" si="26"/>
        <v>0</v>
      </c>
      <c r="H95" s="19">
        <f t="shared" si="26"/>
        <v>0</v>
      </c>
      <c r="I95" s="19">
        <f t="shared" si="26"/>
        <v>0</v>
      </c>
      <c r="J95" s="19">
        <f t="shared" si="26"/>
        <v>0</v>
      </c>
      <c r="K95" s="19">
        <f t="shared" si="26"/>
        <v>0</v>
      </c>
      <c r="L95" s="19">
        <f t="shared" si="26"/>
        <v>2501956.7177</v>
      </c>
      <c r="M95" s="19">
        <f t="shared" si="26"/>
        <v>0</v>
      </c>
      <c r="N95" s="19">
        <f t="shared" si="26"/>
        <v>0</v>
      </c>
      <c r="O95" s="19">
        <f t="shared" si="26"/>
        <v>2390194.5095</v>
      </c>
      <c r="P95" s="19">
        <f t="shared" si="26"/>
        <v>72955.2082</v>
      </c>
      <c r="Q95" s="19">
        <f t="shared" si="26"/>
        <v>38807</v>
      </c>
      <c r="R95" s="19">
        <f t="shared" si="26"/>
        <v>0</v>
      </c>
      <c r="S95" s="19">
        <f t="shared" si="26"/>
        <v>0</v>
      </c>
      <c r="T95" s="19">
        <f t="shared" si="26"/>
        <v>0</v>
      </c>
      <c r="U95" s="19">
        <f t="shared" si="26"/>
        <v>0</v>
      </c>
      <c r="V95" s="19">
        <f t="shared" si="26"/>
        <v>0</v>
      </c>
      <c r="W95" s="19">
        <f t="shared" si="26"/>
        <v>0</v>
      </c>
      <c r="X95" s="19">
        <f t="shared" si="26"/>
        <v>0</v>
      </c>
      <c r="Y95" s="19">
        <f t="shared" si="26"/>
        <v>0</v>
      </c>
      <c r="Z95" s="19">
        <f t="shared" si="26"/>
        <v>0</v>
      </c>
      <c r="AA95" s="19">
        <f t="shared" si="26"/>
        <v>0</v>
      </c>
      <c r="AB95" s="19">
        <f t="shared" si="26"/>
        <v>0</v>
      </c>
      <c r="AC95" s="19">
        <f t="shared" si="26"/>
        <v>0</v>
      </c>
      <c r="AD95" s="19">
        <f t="shared" si="26"/>
        <v>0</v>
      </c>
      <c r="AE95" s="19">
        <f t="shared" si="26"/>
        <v>0</v>
      </c>
      <c r="AF95" s="36"/>
    </row>
    <row r="96" ht="32" customHeight="1" spans="1:32">
      <c r="A96" s="15"/>
      <c r="B96" s="18" t="s">
        <v>135</v>
      </c>
      <c r="C96" s="17">
        <f t="shared" si="20"/>
        <v>115156.65</v>
      </c>
      <c r="D96" s="17">
        <f t="shared" si="21"/>
        <v>115156.65</v>
      </c>
      <c r="E96" s="20"/>
      <c r="F96" s="17">
        <f t="shared" si="22"/>
        <v>0</v>
      </c>
      <c r="G96" s="20"/>
      <c r="H96" s="20"/>
      <c r="I96" s="20"/>
      <c r="J96" s="20"/>
      <c r="K96" s="20"/>
      <c r="L96" s="17">
        <f t="shared" si="23"/>
        <v>115156.65</v>
      </c>
      <c r="M96" s="20"/>
      <c r="N96" s="20"/>
      <c r="O96" s="20">
        <v>110252.1</v>
      </c>
      <c r="P96" s="20">
        <v>3392.55</v>
      </c>
      <c r="Q96" s="20">
        <v>1512</v>
      </c>
      <c r="R96" s="20"/>
      <c r="S96" s="20"/>
      <c r="T96" s="20"/>
      <c r="U96" s="17">
        <f t="shared" si="24"/>
        <v>0</v>
      </c>
      <c r="V96" s="20"/>
      <c r="W96" s="20"/>
      <c r="X96" s="20"/>
      <c r="Y96" s="20"/>
      <c r="Z96" s="20"/>
      <c r="AA96" s="20"/>
      <c r="AB96" s="20"/>
      <c r="AC96" s="20"/>
      <c r="AD96" s="17">
        <f t="shared" si="25"/>
        <v>0</v>
      </c>
      <c r="AE96" s="20"/>
      <c r="AF96" s="36"/>
    </row>
    <row r="97" ht="32" customHeight="1" spans="1:32">
      <c r="A97" s="15"/>
      <c r="B97" s="18" t="s">
        <v>136</v>
      </c>
      <c r="C97" s="17">
        <f t="shared" si="20"/>
        <v>85001.9058</v>
      </c>
      <c r="D97" s="17">
        <f t="shared" si="21"/>
        <v>85001.9058</v>
      </c>
      <c r="E97" s="20"/>
      <c r="F97" s="17">
        <f t="shared" si="22"/>
        <v>0</v>
      </c>
      <c r="G97" s="20"/>
      <c r="H97" s="20"/>
      <c r="I97" s="20"/>
      <c r="J97" s="20"/>
      <c r="K97" s="20"/>
      <c r="L97" s="17">
        <f t="shared" si="23"/>
        <v>85001.9058</v>
      </c>
      <c r="M97" s="20"/>
      <c r="N97" s="20"/>
      <c r="O97" s="20">
        <v>80875.431</v>
      </c>
      <c r="P97" s="20">
        <f>2488.4748</f>
        <v>2488.4748</v>
      </c>
      <c r="Q97" s="20">
        <v>1638</v>
      </c>
      <c r="R97" s="20"/>
      <c r="S97" s="20"/>
      <c r="T97" s="20"/>
      <c r="U97" s="17">
        <f t="shared" si="24"/>
        <v>0</v>
      </c>
      <c r="V97" s="20"/>
      <c r="W97" s="20"/>
      <c r="X97" s="20"/>
      <c r="Y97" s="20"/>
      <c r="Z97" s="20"/>
      <c r="AA97" s="20"/>
      <c r="AB97" s="20"/>
      <c r="AC97" s="20"/>
      <c r="AD97" s="17">
        <f t="shared" si="25"/>
        <v>0</v>
      </c>
      <c r="AE97" s="20"/>
      <c r="AF97" s="36"/>
    </row>
    <row r="98" ht="32" customHeight="1" spans="1:32">
      <c r="A98" s="15"/>
      <c r="B98" s="18" t="s">
        <v>137</v>
      </c>
      <c r="C98" s="17">
        <f t="shared" si="20"/>
        <v>87799.95</v>
      </c>
      <c r="D98" s="17">
        <f t="shared" si="21"/>
        <v>87799.95</v>
      </c>
      <c r="E98" s="20"/>
      <c r="F98" s="17">
        <f t="shared" si="22"/>
        <v>0</v>
      </c>
      <c r="G98" s="20"/>
      <c r="H98" s="20"/>
      <c r="I98" s="20"/>
      <c r="J98" s="20"/>
      <c r="K98" s="20"/>
      <c r="L98" s="17">
        <f t="shared" si="23"/>
        <v>87799.95</v>
      </c>
      <c r="M98" s="20"/>
      <c r="N98" s="20"/>
      <c r="O98" s="20">
        <v>84017.85</v>
      </c>
      <c r="P98" s="20">
        <v>2585.1</v>
      </c>
      <c r="Q98" s="20">
        <v>1197</v>
      </c>
      <c r="R98" s="20"/>
      <c r="S98" s="20"/>
      <c r="T98" s="20"/>
      <c r="U98" s="17">
        <f t="shared" si="24"/>
        <v>0</v>
      </c>
      <c r="V98" s="20"/>
      <c r="W98" s="20"/>
      <c r="X98" s="20"/>
      <c r="Y98" s="20"/>
      <c r="Z98" s="20"/>
      <c r="AA98" s="20"/>
      <c r="AB98" s="20"/>
      <c r="AC98" s="20"/>
      <c r="AD98" s="17">
        <f t="shared" si="25"/>
        <v>0</v>
      </c>
      <c r="AE98" s="20"/>
      <c r="AF98" s="36"/>
    </row>
    <row r="99" ht="32" customHeight="1" spans="1:32">
      <c r="A99" s="15"/>
      <c r="B99" s="18" t="s">
        <v>138</v>
      </c>
      <c r="C99" s="17">
        <f t="shared" si="20"/>
        <v>93497.25</v>
      </c>
      <c r="D99" s="17">
        <f t="shared" si="21"/>
        <v>93497.25</v>
      </c>
      <c r="E99" s="20"/>
      <c r="F99" s="17">
        <f t="shared" si="22"/>
        <v>0</v>
      </c>
      <c r="G99" s="20"/>
      <c r="H99" s="20"/>
      <c r="I99" s="20"/>
      <c r="J99" s="20"/>
      <c r="K99" s="20"/>
      <c r="L99" s="17">
        <f t="shared" si="23"/>
        <v>93497.25</v>
      </c>
      <c r="M99" s="20"/>
      <c r="N99" s="20"/>
      <c r="O99" s="20">
        <v>88873.05</v>
      </c>
      <c r="P99" s="20">
        <v>2734.2</v>
      </c>
      <c r="Q99" s="20">
        <v>1890</v>
      </c>
      <c r="R99" s="20"/>
      <c r="S99" s="20"/>
      <c r="T99" s="20"/>
      <c r="U99" s="17">
        <f t="shared" si="24"/>
        <v>0</v>
      </c>
      <c r="V99" s="20"/>
      <c r="W99" s="20"/>
      <c r="X99" s="20"/>
      <c r="Y99" s="20"/>
      <c r="Z99" s="20"/>
      <c r="AA99" s="20"/>
      <c r="AB99" s="20"/>
      <c r="AC99" s="20"/>
      <c r="AD99" s="17">
        <f t="shared" si="25"/>
        <v>0</v>
      </c>
      <c r="AE99" s="20"/>
      <c r="AF99" s="36"/>
    </row>
    <row r="100" ht="32" customHeight="1" spans="1:32">
      <c r="A100" s="15"/>
      <c r="B100" s="18" t="s">
        <v>139</v>
      </c>
      <c r="C100" s="17">
        <f t="shared" si="20"/>
        <v>67369.85</v>
      </c>
      <c r="D100" s="17">
        <f t="shared" si="21"/>
        <v>67369.85</v>
      </c>
      <c r="E100" s="20"/>
      <c r="F100" s="17">
        <f t="shared" si="22"/>
        <v>0</v>
      </c>
      <c r="G100" s="20"/>
      <c r="H100" s="20"/>
      <c r="I100" s="20"/>
      <c r="J100" s="20"/>
      <c r="K100" s="20"/>
      <c r="L100" s="17">
        <f t="shared" si="23"/>
        <v>67369.85</v>
      </c>
      <c r="M100" s="20"/>
      <c r="N100" s="20"/>
      <c r="O100" s="20">
        <v>64319.85</v>
      </c>
      <c r="P100" s="20">
        <v>1979</v>
      </c>
      <c r="Q100" s="20">
        <v>1071</v>
      </c>
      <c r="R100" s="20"/>
      <c r="S100" s="20"/>
      <c r="T100" s="20"/>
      <c r="U100" s="17">
        <f t="shared" si="24"/>
        <v>0</v>
      </c>
      <c r="V100" s="20"/>
      <c r="W100" s="20"/>
      <c r="X100" s="20"/>
      <c r="Y100" s="20"/>
      <c r="Z100" s="20"/>
      <c r="AA100" s="20"/>
      <c r="AB100" s="20"/>
      <c r="AC100" s="20"/>
      <c r="AD100" s="17">
        <f t="shared" si="25"/>
        <v>0</v>
      </c>
      <c r="AE100" s="20"/>
      <c r="AF100" s="36"/>
    </row>
    <row r="101" ht="32" customHeight="1" spans="1:32">
      <c r="A101" s="15"/>
      <c r="B101" s="18" t="s">
        <v>140</v>
      </c>
      <c r="C101" s="17">
        <f t="shared" si="20"/>
        <v>81887.4</v>
      </c>
      <c r="D101" s="17">
        <f t="shared" si="21"/>
        <v>81887.4</v>
      </c>
      <c r="E101" s="20"/>
      <c r="F101" s="17">
        <f t="shared" si="22"/>
        <v>0</v>
      </c>
      <c r="G101" s="20"/>
      <c r="H101" s="20"/>
      <c r="I101" s="20"/>
      <c r="J101" s="20"/>
      <c r="K101" s="20"/>
      <c r="L101" s="17">
        <f t="shared" si="23"/>
        <v>81887.4</v>
      </c>
      <c r="M101" s="20"/>
      <c r="N101" s="20"/>
      <c r="O101" s="20">
        <v>78342.6</v>
      </c>
      <c r="P101" s="20">
        <v>2410.8</v>
      </c>
      <c r="Q101" s="20">
        <v>1134</v>
      </c>
      <c r="R101" s="20"/>
      <c r="S101" s="20"/>
      <c r="T101" s="20"/>
      <c r="U101" s="17">
        <f t="shared" si="24"/>
        <v>0</v>
      </c>
      <c r="V101" s="20"/>
      <c r="W101" s="20"/>
      <c r="X101" s="20"/>
      <c r="Y101" s="20"/>
      <c r="Z101" s="20"/>
      <c r="AA101" s="20"/>
      <c r="AB101" s="20"/>
      <c r="AC101" s="20"/>
      <c r="AD101" s="17">
        <f t="shared" si="25"/>
        <v>0</v>
      </c>
      <c r="AE101" s="20"/>
      <c r="AF101" s="36"/>
    </row>
    <row r="102" ht="32" customHeight="1" spans="1:32">
      <c r="A102" s="15"/>
      <c r="B102" s="18" t="s">
        <v>141</v>
      </c>
      <c r="C102" s="17">
        <f t="shared" si="20"/>
        <v>87686.55</v>
      </c>
      <c r="D102" s="17">
        <f t="shared" si="21"/>
        <v>87686.55</v>
      </c>
      <c r="E102" s="20"/>
      <c r="F102" s="17">
        <f t="shared" si="22"/>
        <v>0</v>
      </c>
      <c r="G102" s="20"/>
      <c r="H102" s="20"/>
      <c r="I102" s="20"/>
      <c r="J102" s="20"/>
      <c r="K102" s="20"/>
      <c r="L102" s="17">
        <f t="shared" si="23"/>
        <v>87686.55</v>
      </c>
      <c r="M102" s="20"/>
      <c r="N102" s="20"/>
      <c r="O102" s="20">
        <v>83480.25</v>
      </c>
      <c r="P102" s="20">
        <v>2568.3</v>
      </c>
      <c r="Q102" s="20">
        <v>1638</v>
      </c>
      <c r="R102" s="20"/>
      <c r="S102" s="20"/>
      <c r="T102" s="20"/>
      <c r="U102" s="17">
        <f t="shared" si="24"/>
        <v>0</v>
      </c>
      <c r="V102" s="20"/>
      <c r="W102" s="20"/>
      <c r="X102" s="20"/>
      <c r="Y102" s="20"/>
      <c r="Z102" s="20"/>
      <c r="AA102" s="20"/>
      <c r="AB102" s="20"/>
      <c r="AC102" s="20"/>
      <c r="AD102" s="17">
        <f t="shared" si="25"/>
        <v>0</v>
      </c>
      <c r="AE102" s="20"/>
      <c r="AF102" s="36"/>
    </row>
    <row r="103" ht="32" customHeight="1" spans="1:32">
      <c r="A103" s="15"/>
      <c r="B103" s="18" t="s">
        <v>142</v>
      </c>
      <c r="C103" s="17">
        <f t="shared" si="20"/>
        <v>95321.1</v>
      </c>
      <c r="D103" s="17">
        <f t="shared" si="21"/>
        <v>95321.1</v>
      </c>
      <c r="E103" s="20"/>
      <c r="F103" s="17">
        <f t="shared" si="22"/>
        <v>0</v>
      </c>
      <c r="G103" s="20"/>
      <c r="H103" s="20"/>
      <c r="I103" s="20"/>
      <c r="J103" s="20"/>
      <c r="K103" s="20"/>
      <c r="L103" s="17">
        <f t="shared" si="23"/>
        <v>95321.1</v>
      </c>
      <c r="M103" s="20"/>
      <c r="N103" s="20"/>
      <c r="O103" s="20">
        <v>90825</v>
      </c>
      <c r="P103" s="20">
        <v>2795.1</v>
      </c>
      <c r="Q103" s="20">
        <v>1701</v>
      </c>
      <c r="R103" s="20"/>
      <c r="S103" s="20"/>
      <c r="T103" s="20"/>
      <c r="U103" s="17">
        <f t="shared" si="24"/>
        <v>0</v>
      </c>
      <c r="V103" s="20"/>
      <c r="W103" s="20"/>
      <c r="X103" s="20"/>
      <c r="Y103" s="20"/>
      <c r="Z103" s="20"/>
      <c r="AA103" s="20"/>
      <c r="AB103" s="20"/>
      <c r="AC103" s="20"/>
      <c r="AD103" s="17">
        <f t="shared" si="25"/>
        <v>0</v>
      </c>
      <c r="AE103" s="20"/>
      <c r="AF103" s="36"/>
    </row>
    <row r="104" ht="32" customHeight="1" spans="1:32">
      <c r="A104" s="15"/>
      <c r="B104" s="18" t="s">
        <v>143</v>
      </c>
      <c r="C104" s="17">
        <f t="shared" ref="C104:C135" si="27">D104+U104+AD104</f>
        <v>99291</v>
      </c>
      <c r="D104" s="17">
        <f t="shared" ref="D104:D135" si="28">E104+F104+K104+L104+R104+S104</f>
        <v>99291</v>
      </c>
      <c r="E104" s="20"/>
      <c r="F104" s="17">
        <f t="shared" ref="F104:F135" si="29">G104+H104+J104</f>
        <v>0</v>
      </c>
      <c r="G104" s="20"/>
      <c r="H104" s="20"/>
      <c r="I104" s="20"/>
      <c r="J104" s="20"/>
      <c r="K104" s="20"/>
      <c r="L104" s="17">
        <f t="shared" ref="L104:L135" si="30">SUM(M104:Q104)</f>
        <v>99291</v>
      </c>
      <c r="M104" s="20"/>
      <c r="N104" s="20"/>
      <c r="O104" s="20">
        <v>95487</v>
      </c>
      <c r="P104" s="20">
        <v>2292</v>
      </c>
      <c r="Q104" s="20">
        <v>1512</v>
      </c>
      <c r="R104" s="20"/>
      <c r="S104" s="20"/>
      <c r="T104" s="20"/>
      <c r="U104" s="17">
        <f t="shared" ref="U104:U135" si="31">W104+X104+Y104+Z104+AA104+AB104+AC104</f>
        <v>0</v>
      </c>
      <c r="V104" s="20"/>
      <c r="W104" s="20"/>
      <c r="X104" s="20"/>
      <c r="Y104" s="20"/>
      <c r="Z104" s="20"/>
      <c r="AA104" s="20"/>
      <c r="AB104" s="20"/>
      <c r="AC104" s="20"/>
      <c r="AD104" s="17">
        <f t="shared" ref="AD104:AD135" si="32">AE104</f>
        <v>0</v>
      </c>
      <c r="AE104" s="20"/>
      <c r="AF104" s="36"/>
    </row>
    <row r="105" ht="32" customHeight="1" spans="1:32">
      <c r="A105" s="15"/>
      <c r="B105" s="18" t="s">
        <v>144</v>
      </c>
      <c r="C105" s="17">
        <f t="shared" si="27"/>
        <v>93644.265</v>
      </c>
      <c r="D105" s="17">
        <f t="shared" si="28"/>
        <v>93644.265</v>
      </c>
      <c r="E105" s="20"/>
      <c r="F105" s="17">
        <f t="shared" si="29"/>
        <v>0</v>
      </c>
      <c r="G105" s="20"/>
      <c r="H105" s="20"/>
      <c r="I105" s="20"/>
      <c r="J105" s="20"/>
      <c r="K105" s="20"/>
      <c r="L105" s="17">
        <f t="shared" si="30"/>
        <v>93644.265</v>
      </c>
      <c r="M105" s="20"/>
      <c r="N105" s="20"/>
      <c r="O105" s="20">
        <v>89627.265</v>
      </c>
      <c r="P105" s="20">
        <v>2757</v>
      </c>
      <c r="Q105" s="20">
        <v>1260</v>
      </c>
      <c r="R105" s="20"/>
      <c r="S105" s="20"/>
      <c r="T105" s="20"/>
      <c r="U105" s="17">
        <f t="shared" si="31"/>
        <v>0</v>
      </c>
      <c r="V105" s="20"/>
      <c r="W105" s="20"/>
      <c r="X105" s="20"/>
      <c r="Y105" s="20"/>
      <c r="Z105" s="20"/>
      <c r="AA105" s="20"/>
      <c r="AB105" s="20"/>
      <c r="AC105" s="20"/>
      <c r="AD105" s="17">
        <f t="shared" si="32"/>
        <v>0</v>
      </c>
      <c r="AE105" s="20"/>
      <c r="AF105" s="36"/>
    </row>
    <row r="106" ht="32" customHeight="1" spans="1:32">
      <c r="A106" s="15"/>
      <c r="B106" s="18" t="s">
        <v>145</v>
      </c>
      <c r="C106" s="17">
        <f t="shared" si="27"/>
        <v>103367.9745</v>
      </c>
      <c r="D106" s="17">
        <f t="shared" si="28"/>
        <v>103367.9745</v>
      </c>
      <c r="E106" s="20"/>
      <c r="F106" s="17">
        <f t="shared" si="29"/>
        <v>0</v>
      </c>
      <c r="G106" s="20"/>
      <c r="H106" s="20"/>
      <c r="I106" s="20"/>
      <c r="J106" s="20"/>
      <c r="K106" s="20"/>
      <c r="L106" s="17">
        <f t="shared" si="30"/>
        <v>103367.9745</v>
      </c>
      <c r="M106" s="20"/>
      <c r="N106" s="20"/>
      <c r="O106" s="20">
        <v>97776.7245</v>
      </c>
      <c r="P106" s="20">
        <v>3008.25</v>
      </c>
      <c r="Q106" s="20">
        <v>2583</v>
      </c>
      <c r="R106" s="20"/>
      <c r="S106" s="20"/>
      <c r="T106" s="20"/>
      <c r="U106" s="17">
        <f t="shared" si="31"/>
        <v>0</v>
      </c>
      <c r="V106" s="20"/>
      <c r="W106" s="20"/>
      <c r="X106" s="20"/>
      <c r="Y106" s="20"/>
      <c r="Z106" s="20"/>
      <c r="AA106" s="20"/>
      <c r="AB106" s="20"/>
      <c r="AC106" s="20"/>
      <c r="AD106" s="17">
        <f t="shared" si="32"/>
        <v>0</v>
      </c>
      <c r="AE106" s="20"/>
      <c r="AF106" s="36"/>
    </row>
    <row r="107" ht="32" customHeight="1" spans="1:32">
      <c r="A107" s="15"/>
      <c r="B107" s="18" t="s">
        <v>146</v>
      </c>
      <c r="C107" s="17">
        <f t="shared" si="27"/>
        <v>84697.2441</v>
      </c>
      <c r="D107" s="17">
        <f t="shared" si="28"/>
        <v>84697.2441</v>
      </c>
      <c r="E107" s="20"/>
      <c r="F107" s="17">
        <f t="shared" si="29"/>
        <v>0</v>
      </c>
      <c r="G107" s="20"/>
      <c r="H107" s="20"/>
      <c r="I107" s="20"/>
      <c r="J107" s="20"/>
      <c r="K107" s="20"/>
      <c r="L107" s="17">
        <f t="shared" si="30"/>
        <v>84697.2441</v>
      </c>
      <c r="M107" s="20"/>
      <c r="N107" s="20"/>
      <c r="O107" s="20">
        <v>81007.6995</v>
      </c>
      <c r="P107" s="20">
        <v>2492.5446</v>
      </c>
      <c r="Q107" s="20">
        <v>1197</v>
      </c>
      <c r="R107" s="20"/>
      <c r="S107" s="20"/>
      <c r="T107" s="20"/>
      <c r="U107" s="17">
        <f t="shared" si="31"/>
        <v>0</v>
      </c>
      <c r="V107" s="20"/>
      <c r="W107" s="20"/>
      <c r="X107" s="20"/>
      <c r="Y107" s="20"/>
      <c r="Z107" s="20"/>
      <c r="AA107" s="20"/>
      <c r="AB107" s="20"/>
      <c r="AC107" s="20"/>
      <c r="AD107" s="17">
        <f t="shared" si="32"/>
        <v>0</v>
      </c>
      <c r="AE107" s="20"/>
      <c r="AF107" s="36"/>
    </row>
    <row r="108" ht="32" customHeight="1" spans="1:32">
      <c r="A108" s="15"/>
      <c r="B108" s="18" t="s">
        <v>147</v>
      </c>
      <c r="C108" s="17">
        <f t="shared" si="27"/>
        <v>79003.785</v>
      </c>
      <c r="D108" s="17">
        <f t="shared" si="28"/>
        <v>79003.785</v>
      </c>
      <c r="E108" s="20"/>
      <c r="F108" s="17">
        <f t="shared" si="29"/>
        <v>0</v>
      </c>
      <c r="G108" s="20"/>
      <c r="H108" s="20"/>
      <c r="I108" s="20"/>
      <c r="J108" s="20"/>
      <c r="K108" s="20"/>
      <c r="L108" s="17">
        <f t="shared" si="30"/>
        <v>79003.785</v>
      </c>
      <c r="M108" s="20"/>
      <c r="N108" s="20"/>
      <c r="O108" s="20">
        <v>75605.985</v>
      </c>
      <c r="P108" s="20">
        <v>2326.8</v>
      </c>
      <c r="Q108" s="20">
        <v>1071</v>
      </c>
      <c r="R108" s="20"/>
      <c r="S108" s="20"/>
      <c r="T108" s="20"/>
      <c r="U108" s="17">
        <f t="shared" si="31"/>
        <v>0</v>
      </c>
      <c r="V108" s="20"/>
      <c r="W108" s="20"/>
      <c r="X108" s="20"/>
      <c r="Y108" s="20"/>
      <c r="Z108" s="20"/>
      <c r="AA108" s="20"/>
      <c r="AB108" s="20"/>
      <c r="AC108" s="20"/>
      <c r="AD108" s="17">
        <f t="shared" si="32"/>
        <v>0</v>
      </c>
      <c r="AE108" s="20"/>
      <c r="AF108" s="36"/>
    </row>
    <row r="109" ht="32" customHeight="1" spans="1:32">
      <c r="A109" s="15"/>
      <c r="B109" s="18" t="s">
        <v>148</v>
      </c>
      <c r="C109" s="17">
        <f t="shared" si="27"/>
        <v>70518.147</v>
      </c>
      <c r="D109" s="17">
        <f t="shared" si="28"/>
        <v>70518.147</v>
      </c>
      <c r="E109" s="20"/>
      <c r="F109" s="17">
        <f t="shared" si="29"/>
        <v>0</v>
      </c>
      <c r="G109" s="20"/>
      <c r="H109" s="20"/>
      <c r="I109" s="20"/>
      <c r="J109" s="20"/>
      <c r="K109" s="20"/>
      <c r="L109" s="17">
        <f t="shared" si="30"/>
        <v>70518.147</v>
      </c>
      <c r="M109" s="20"/>
      <c r="N109" s="20"/>
      <c r="O109" s="20">
        <v>67496.247</v>
      </c>
      <c r="P109" s="20">
        <f>2076.9</f>
        <v>2076.9</v>
      </c>
      <c r="Q109" s="20">
        <v>945</v>
      </c>
      <c r="R109" s="20"/>
      <c r="S109" s="20"/>
      <c r="T109" s="20"/>
      <c r="U109" s="17">
        <f t="shared" si="31"/>
        <v>0</v>
      </c>
      <c r="V109" s="20"/>
      <c r="W109" s="20"/>
      <c r="X109" s="20"/>
      <c r="Y109" s="20"/>
      <c r="Z109" s="20"/>
      <c r="AA109" s="20"/>
      <c r="AB109" s="20"/>
      <c r="AC109" s="20"/>
      <c r="AD109" s="17">
        <f t="shared" si="32"/>
        <v>0</v>
      </c>
      <c r="AE109" s="20"/>
      <c r="AF109" s="36"/>
    </row>
    <row r="110" ht="32" customHeight="1" spans="1:32">
      <c r="A110" s="15"/>
      <c r="B110" s="18" t="s">
        <v>149</v>
      </c>
      <c r="C110" s="17">
        <f t="shared" si="27"/>
        <v>98957.77</v>
      </c>
      <c r="D110" s="17">
        <f t="shared" si="28"/>
        <v>98957.77</v>
      </c>
      <c r="E110" s="20"/>
      <c r="F110" s="17">
        <f t="shared" si="29"/>
        <v>0</v>
      </c>
      <c r="G110" s="20"/>
      <c r="H110" s="20"/>
      <c r="I110" s="20"/>
      <c r="J110" s="20"/>
      <c r="K110" s="20"/>
      <c r="L110" s="17">
        <f t="shared" si="30"/>
        <v>98957.77</v>
      </c>
      <c r="M110" s="20"/>
      <c r="N110" s="20"/>
      <c r="O110" s="20">
        <v>94604.47</v>
      </c>
      <c r="P110" s="20">
        <v>2967.3</v>
      </c>
      <c r="Q110" s="20">
        <v>1386</v>
      </c>
      <c r="R110" s="20"/>
      <c r="S110" s="20"/>
      <c r="T110" s="20"/>
      <c r="U110" s="17">
        <f t="shared" si="31"/>
        <v>0</v>
      </c>
      <c r="V110" s="20"/>
      <c r="W110" s="20"/>
      <c r="X110" s="20"/>
      <c r="Y110" s="20"/>
      <c r="Z110" s="20"/>
      <c r="AA110" s="20"/>
      <c r="AB110" s="20"/>
      <c r="AC110" s="20"/>
      <c r="AD110" s="17">
        <f t="shared" si="32"/>
        <v>0</v>
      </c>
      <c r="AE110" s="20"/>
      <c r="AF110" s="36"/>
    </row>
    <row r="111" ht="32" customHeight="1" spans="1:32">
      <c r="A111" s="15"/>
      <c r="B111" s="18" t="s">
        <v>150</v>
      </c>
      <c r="C111" s="17">
        <f t="shared" si="27"/>
        <v>102773.5758</v>
      </c>
      <c r="D111" s="17">
        <f t="shared" si="28"/>
        <v>102773.5758</v>
      </c>
      <c r="E111" s="20"/>
      <c r="F111" s="17">
        <f t="shared" si="29"/>
        <v>0</v>
      </c>
      <c r="G111" s="20"/>
      <c r="H111" s="20"/>
      <c r="I111" s="20"/>
      <c r="J111" s="20"/>
      <c r="K111" s="20"/>
      <c r="L111" s="17">
        <f t="shared" si="30"/>
        <v>102773.5758</v>
      </c>
      <c r="M111" s="20"/>
      <c r="N111" s="20"/>
      <c r="O111" s="20">
        <v>98361.081</v>
      </c>
      <c r="P111" s="20">
        <v>3026.4948</v>
      </c>
      <c r="Q111" s="20">
        <v>1386</v>
      </c>
      <c r="R111" s="20"/>
      <c r="S111" s="20"/>
      <c r="T111" s="20"/>
      <c r="U111" s="17">
        <f t="shared" si="31"/>
        <v>0</v>
      </c>
      <c r="V111" s="20"/>
      <c r="W111" s="20"/>
      <c r="X111" s="20"/>
      <c r="Y111" s="20"/>
      <c r="Z111" s="20"/>
      <c r="AA111" s="20"/>
      <c r="AB111" s="20"/>
      <c r="AC111" s="20"/>
      <c r="AD111" s="17">
        <f t="shared" si="32"/>
        <v>0</v>
      </c>
      <c r="AE111" s="20"/>
      <c r="AF111" s="36"/>
    </row>
    <row r="112" ht="32" customHeight="1" spans="1:32">
      <c r="A112" s="15"/>
      <c r="B112" s="18" t="s">
        <v>151</v>
      </c>
      <c r="C112" s="17">
        <f t="shared" si="27"/>
        <v>72693.6</v>
      </c>
      <c r="D112" s="17">
        <f t="shared" si="28"/>
        <v>72693.6</v>
      </c>
      <c r="E112" s="20"/>
      <c r="F112" s="17">
        <f t="shared" si="29"/>
        <v>0</v>
      </c>
      <c r="G112" s="20"/>
      <c r="H112" s="20"/>
      <c r="I112" s="20"/>
      <c r="J112" s="20"/>
      <c r="K112" s="20"/>
      <c r="L112" s="17">
        <f t="shared" si="30"/>
        <v>72693.6</v>
      </c>
      <c r="M112" s="20"/>
      <c r="N112" s="20"/>
      <c r="O112" s="20">
        <v>68750.85</v>
      </c>
      <c r="P112" s="20">
        <v>2115.75</v>
      </c>
      <c r="Q112" s="20">
        <v>1827</v>
      </c>
      <c r="R112" s="20"/>
      <c r="S112" s="20"/>
      <c r="T112" s="20"/>
      <c r="U112" s="17">
        <f t="shared" si="31"/>
        <v>0</v>
      </c>
      <c r="V112" s="20"/>
      <c r="W112" s="20"/>
      <c r="X112" s="20"/>
      <c r="Y112" s="20"/>
      <c r="Z112" s="20"/>
      <c r="AA112" s="20"/>
      <c r="AB112" s="20"/>
      <c r="AC112" s="20"/>
      <c r="AD112" s="17">
        <f t="shared" si="32"/>
        <v>0</v>
      </c>
      <c r="AE112" s="20"/>
      <c r="AF112" s="36"/>
    </row>
    <row r="113" ht="32" customHeight="1" spans="1:32">
      <c r="A113" s="15"/>
      <c r="B113" s="18" t="s">
        <v>152</v>
      </c>
      <c r="C113" s="17">
        <f t="shared" si="27"/>
        <v>95295.9</v>
      </c>
      <c r="D113" s="17">
        <f t="shared" si="28"/>
        <v>95295.9</v>
      </c>
      <c r="E113" s="20"/>
      <c r="F113" s="17">
        <f t="shared" si="29"/>
        <v>0</v>
      </c>
      <c r="G113" s="20"/>
      <c r="H113" s="20"/>
      <c r="I113" s="20"/>
      <c r="J113" s="20"/>
      <c r="K113" s="20"/>
      <c r="L113" s="17">
        <f t="shared" si="30"/>
        <v>95295.9</v>
      </c>
      <c r="M113" s="20"/>
      <c r="N113" s="20"/>
      <c r="O113" s="20">
        <v>91167.3</v>
      </c>
      <c r="P113" s="20">
        <v>2805.6</v>
      </c>
      <c r="Q113" s="20">
        <v>1323</v>
      </c>
      <c r="R113" s="20"/>
      <c r="S113" s="20"/>
      <c r="T113" s="20"/>
      <c r="U113" s="17">
        <f t="shared" si="31"/>
        <v>0</v>
      </c>
      <c r="V113" s="20"/>
      <c r="W113" s="20"/>
      <c r="X113" s="20"/>
      <c r="Y113" s="20"/>
      <c r="Z113" s="20"/>
      <c r="AA113" s="20"/>
      <c r="AB113" s="20"/>
      <c r="AC113" s="20"/>
      <c r="AD113" s="17">
        <f t="shared" si="32"/>
        <v>0</v>
      </c>
      <c r="AE113" s="20"/>
      <c r="AF113" s="36"/>
    </row>
    <row r="114" ht="32" customHeight="1" spans="1:32">
      <c r="A114" s="15"/>
      <c r="B114" s="18" t="s">
        <v>153</v>
      </c>
      <c r="C114" s="17">
        <f t="shared" si="27"/>
        <v>82405.0332</v>
      </c>
      <c r="D114" s="17">
        <f t="shared" si="28"/>
        <v>82405.0332</v>
      </c>
      <c r="E114" s="20"/>
      <c r="F114" s="17">
        <f t="shared" si="29"/>
        <v>0</v>
      </c>
      <c r="G114" s="20"/>
      <c r="H114" s="20"/>
      <c r="I114" s="20"/>
      <c r="J114" s="20"/>
      <c r="K114" s="20"/>
      <c r="L114" s="17">
        <f t="shared" si="30"/>
        <v>82405.0332</v>
      </c>
      <c r="M114" s="20"/>
      <c r="N114" s="20"/>
      <c r="O114" s="20">
        <v>78661.674</v>
      </c>
      <c r="P114" s="20">
        <v>2420.3592</v>
      </c>
      <c r="Q114" s="20">
        <v>1323</v>
      </c>
      <c r="R114" s="20"/>
      <c r="S114" s="20"/>
      <c r="T114" s="20"/>
      <c r="U114" s="17">
        <f t="shared" si="31"/>
        <v>0</v>
      </c>
      <c r="V114" s="20"/>
      <c r="W114" s="20"/>
      <c r="X114" s="20"/>
      <c r="Y114" s="20"/>
      <c r="Z114" s="20"/>
      <c r="AA114" s="20"/>
      <c r="AB114" s="20"/>
      <c r="AC114" s="20"/>
      <c r="AD114" s="17">
        <f t="shared" si="32"/>
        <v>0</v>
      </c>
      <c r="AE114" s="20"/>
      <c r="AF114" s="36"/>
    </row>
    <row r="115" ht="32" customHeight="1" spans="1:32">
      <c r="A115" s="15"/>
      <c r="B115" s="18" t="s">
        <v>154</v>
      </c>
      <c r="C115" s="17">
        <f t="shared" si="27"/>
        <v>74470.467</v>
      </c>
      <c r="D115" s="17">
        <f t="shared" si="28"/>
        <v>74470.467</v>
      </c>
      <c r="E115" s="20"/>
      <c r="F115" s="17">
        <f t="shared" si="29"/>
        <v>0</v>
      </c>
      <c r="G115" s="20"/>
      <c r="H115" s="20"/>
      <c r="I115" s="20"/>
      <c r="J115" s="20"/>
      <c r="K115" s="20"/>
      <c r="L115" s="17">
        <f t="shared" si="30"/>
        <v>74470.467</v>
      </c>
      <c r="M115" s="20"/>
      <c r="N115" s="20"/>
      <c r="O115" s="20">
        <v>71025.06</v>
      </c>
      <c r="P115" s="20">
        <v>2185.407</v>
      </c>
      <c r="Q115" s="20">
        <v>1260</v>
      </c>
      <c r="R115" s="20"/>
      <c r="S115" s="20"/>
      <c r="T115" s="20"/>
      <c r="U115" s="17">
        <f t="shared" si="31"/>
        <v>0</v>
      </c>
      <c r="V115" s="20"/>
      <c r="W115" s="20"/>
      <c r="X115" s="20"/>
      <c r="Y115" s="20"/>
      <c r="Z115" s="20"/>
      <c r="AA115" s="20"/>
      <c r="AB115" s="20"/>
      <c r="AC115" s="20"/>
      <c r="AD115" s="17">
        <f t="shared" si="32"/>
        <v>0</v>
      </c>
      <c r="AE115" s="20"/>
      <c r="AF115" s="36"/>
    </row>
    <row r="116" ht="32" customHeight="1" spans="1:32">
      <c r="A116" s="15"/>
      <c r="B116" s="18" t="s">
        <v>155</v>
      </c>
      <c r="C116" s="17">
        <f t="shared" si="27"/>
        <v>83072.8962</v>
      </c>
      <c r="D116" s="17">
        <f t="shared" si="28"/>
        <v>83072.8962</v>
      </c>
      <c r="E116" s="20"/>
      <c r="F116" s="17">
        <f t="shared" si="29"/>
        <v>0</v>
      </c>
      <c r="G116" s="20"/>
      <c r="H116" s="20"/>
      <c r="I116" s="20"/>
      <c r="J116" s="20"/>
      <c r="K116" s="20"/>
      <c r="L116" s="17">
        <f t="shared" si="30"/>
        <v>83072.8962</v>
      </c>
      <c r="M116" s="20"/>
      <c r="N116" s="20"/>
      <c r="O116" s="20">
        <v>79492.959</v>
      </c>
      <c r="P116" s="20">
        <v>2445.9372</v>
      </c>
      <c r="Q116" s="20">
        <v>1134</v>
      </c>
      <c r="R116" s="20"/>
      <c r="S116" s="20"/>
      <c r="T116" s="20"/>
      <c r="U116" s="17">
        <f t="shared" si="31"/>
        <v>0</v>
      </c>
      <c r="V116" s="20"/>
      <c r="W116" s="20"/>
      <c r="X116" s="20"/>
      <c r="Y116" s="20"/>
      <c r="Z116" s="20"/>
      <c r="AA116" s="20"/>
      <c r="AB116" s="20"/>
      <c r="AC116" s="20"/>
      <c r="AD116" s="17">
        <f t="shared" si="32"/>
        <v>0</v>
      </c>
      <c r="AE116" s="20"/>
      <c r="AF116" s="36"/>
    </row>
    <row r="117" ht="32" customHeight="1" spans="1:32">
      <c r="A117" s="15"/>
      <c r="B117" s="18" t="s">
        <v>156</v>
      </c>
      <c r="C117" s="17">
        <f t="shared" si="27"/>
        <v>116491</v>
      </c>
      <c r="D117" s="17">
        <f t="shared" si="28"/>
        <v>116491</v>
      </c>
      <c r="E117" s="20"/>
      <c r="F117" s="17">
        <f t="shared" si="29"/>
        <v>0</v>
      </c>
      <c r="G117" s="20"/>
      <c r="H117" s="20"/>
      <c r="I117" s="20"/>
      <c r="J117" s="20"/>
      <c r="K117" s="20"/>
      <c r="L117" s="17">
        <f t="shared" si="30"/>
        <v>116491</v>
      </c>
      <c r="M117" s="20"/>
      <c r="N117" s="20"/>
      <c r="O117" s="20">
        <v>111730</v>
      </c>
      <c r="P117" s="20">
        <v>3438</v>
      </c>
      <c r="Q117" s="20">
        <v>1323</v>
      </c>
      <c r="R117" s="20"/>
      <c r="S117" s="20"/>
      <c r="T117" s="20"/>
      <c r="U117" s="17">
        <f t="shared" si="31"/>
        <v>0</v>
      </c>
      <c r="V117" s="20"/>
      <c r="W117" s="20"/>
      <c r="X117" s="20"/>
      <c r="Y117" s="20"/>
      <c r="Z117" s="20"/>
      <c r="AA117" s="20"/>
      <c r="AB117" s="20"/>
      <c r="AC117" s="20"/>
      <c r="AD117" s="17">
        <f t="shared" si="32"/>
        <v>0</v>
      </c>
      <c r="AE117" s="20"/>
      <c r="AF117" s="36"/>
    </row>
    <row r="118" ht="32" customHeight="1" spans="1:32">
      <c r="A118" s="15"/>
      <c r="B118" s="18" t="s">
        <v>157</v>
      </c>
      <c r="C118" s="17">
        <f t="shared" si="27"/>
        <v>84506.507</v>
      </c>
      <c r="D118" s="17">
        <f t="shared" si="28"/>
        <v>84506.507</v>
      </c>
      <c r="E118" s="20"/>
      <c r="F118" s="17">
        <f t="shared" si="29"/>
        <v>0</v>
      </c>
      <c r="G118" s="20"/>
      <c r="H118" s="20"/>
      <c r="I118" s="20"/>
      <c r="J118" s="20"/>
      <c r="K118" s="20"/>
      <c r="L118" s="17">
        <f t="shared" si="30"/>
        <v>84506.507</v>
      </c>
      <c r="M118" s="20"/>
      <c r="N118" s="20"/>
      <c r="O118" s="20">
        <v>80945.865</v>
      </c>
      <c r="P118" s="20">
        <v>2490.642</v>
      </c>
      <c r="Q118" s="20">
        <v>1070</v>
      </c>
      <c r="R118" s="20"/>
      <c r="S118" s="20"/>
      <c r="T118" s="20"/>
      <c r="U118" s="17">
        <f t="shared" si="31"/>
        <v>0</v>
      </c>
      <c r="V118" s="20"/>
      <c r="W118" s="20"/>
      <c r="X118" s="20"/>
      <c r="Y118" s="20"/>
      <c r="Z118" s="20"/>
      <c r="AA118" s="20"/>
      <c r="AB118" s="20"/>
      <c r="AC118" s="20"/>
      <c r="AD118" s="17">
        <f t="shared" si="32"/>
        <v>0</v>
      </c>
      <c r="AE118" s="20"/>
      <c r="AF118" s="36"/>
    </row>
    <row r="119" ht="32" customHeight="1" spans="1:32">
      <c r="A119" s="15"/>
      <c r="B119" s="18" t="s">
        <v>158</v>
      </c>
      <c r="C119" s="17">
        <f t="shared" si="27"/>
        <v>67140.3033</v>
      </c>
      <c r="D119" s="17">
        <f t="shared" si="28"/>
        <v>67140.3033</v>
      </c>
      <c r="E119" s="20"/>
      <c r="F119" s="17">
        <f t="shared" si="29"/>
        <v>0</v>
      </c>
      <c r="G119" s="20"/>
      <c r="H119" s="20"/>
      <c r="I119" s="20"/>
      <c r="J119" s="20"/>
      <c r="K119" s="20"/>
      <c r="L119" s="17">
        <f t="shared" si="30"/>
        <v>67140.3033</v>
      </c>
      <c r="M119" s="20"/>
      <c r="N119" s="20"/>
      <c r="O119" s="20">
        <v>64280.4435</v>
      </c>
      <c r="P119" s="20">
        <v>1977.8598</v>
      </c>
      <c r="Q119" s="20">
        <v>882</v>
      </c>
      <c r="R119" s="20"/>
      <c r="S119" s="20"/>
      <c r="T119" s="20"/>
      <c r="U119" s="17">
        <f t="shared" si="31"/>
        <v>0</v>
      </c>
      <c r="V119" s="20"/>
      <c r="W119" s="20"/>
      <c r="X119" s="20"/>
      <c r="Y119" s="20"/>
      <c r="Z119" s="20"/>
      <c r="AA119" s="20"/>
      <c r="AB119" s="20"/>
      <c r="AC119" s="20"/>
      <c r="AD119" s="17">
        <f t="shared" si="32"/>
        <v>0</v>
      </c>
      <c r="AE119" s="20"/>
      <c r="AF119" s="36"/>
    </row>
    <row r="120" ht="32" customHeight="1" spans="1:32">
      <c r="A120" s="15"/>
      <c r="B120" s="18" t="s">
        <v>159</v>
      </c>
      <c r="C120" s="17">
        <f t="shared" si="27"/>
        <v>99686.2419</v>
      </c>
      <c r="D120" s="17">
        <f t="shared" si="28"/>
        <v>99686.2419</v>
      </c>
      <c r="E120" s="20"/>
      <c r="F120" s="17">
        <f t="shared" si="29"/>
        <v>0</v>
      </c>
      <c r="G120" s="20"/>
      <c r="H120" s="20"/>
      <c r="I120" s="20"/>
      <c r="J120" s="20"/>
      <c r="K120" s="20"/>
      <c r="L120" s="17">
        <f t="shared" si="30"/>
        <v>99686.2419</v>
      </c>
      <c r="M120" s="20"/>
      <c r="N120" s="20"/>
      <c r="O120" s="20">
        <v>94938.0705</v>
      </c>
      <c r="P120" s="20">
        <v>2921.1714</v>
      </c>
      <c r="Q120" s="20">
        <v>1827</v>
      </c>
      <c r="R120" s="20"/>
      <c r="S120" s="20"/>
      <c r="T120" s="20"/>
      <c r="U120" s="17">
        <f t="shared" si="31"/>
        <v>0</v>
      </c>
      <c r="V120" s="20"/>
      <c r="W120" s="20"/>
      <c r="X120" s="20"/>
      <c r="Y120" s="20"/>
      <c r="Z120" s="20"/>
      <c r="AA120" s="20"/>
      <c r="AB120" s="20"/>
      <c r="AC120" s="20"/>
      <c r="AD120" s="17">
        <f t="shared" si="32"/>
        <v>0</v>
      </c>
      <c r="AE120" s="20"/>
      <c r="AF120" s="36"/>
    </row>
    <row r="121" ht="32" customHeight="1" spans="1:32">
      <c r="A121" s="15"/>
      <c r="B121" s="18" t="s">
        <v>160</v>
      </c>
      <c r="C121" s="17">
        <f t="shared" si="27"/>
        <v>108352.8365</v>
      </c>
      <c r="D121" s="17">
        <f t="shared" si="28"/>
        <v>108352.8365</v>
      </c>
      <c r="E121" s="20"/>
      <c r="F121" s="17">
        <f t="shared" si="29"/>
        <v>0</v>
      </c>
      <c r="G121" s="20"/>
      <c r="H121" s="20"/>
      <c r="I121" s="20"/>
      <c r="J121" s="20"/>
      <c r="K121" s="20"/>
      <c r="L121" s="17">
        <f t="shared" si="30"/>
        <v>108352.8365</v>
      </c>
      <c r="M121" s="20"/>
      <c r="N121" s="20"/>
      <c r="O121" s="20">
        <v>103712.8365</v>
      </c>
      <c r="P121" s="20">
        <f>3191</f>
        <v>3191</v>
      </c>
      <c r="Q121" s="20">
        <v>1449</v>
      </c>
      <c r="R121" s="20"/>
      <c r="S121" s="20"/>
      <c r="T121" s="20"/>
      <c r="U121" s="17">
        <f t="shared" si="31"/>
        <v>0</v>
      </c>
      <c r="V121" s="20"/>
      <c r="W121" s="20"/>
      <c r="X121" s="20"/>
      <c r="Y121" s="20"/>
      <c r="Z121" s="20"/>
      <c r="AA121" s="20"/>
      <c r="AB121" s="20"/>
      <c r="AC121" s="20"/>
      <c r="AD121" s="17">
        <f t="shared" si="32"/>
        <v>0</v>
      </c>
      <c r="AE121" s="20"/>
      <c r="AF121" s="36"/>
    </row>
    <row r="122" ht="32" customHeight="1" spans="1:32">
      <c r="A122" s="15"/>
      <c r="B122" s="18" t="s">
        <v>161</v>
      </c>
      <c r="C122" s="17">
        <f t="shared" si="27"/>
        <v>90844.2864</v>
      </c>
      <c r="D122" s="17">
        <f t="shared" si="28"/>
        <v>90844.2864</v>
      </c>
      <c r="E122" s="20"/>
      <c r="F122" s="17">
        <f t="shared" si="29"/>
        <v>0</v>
      </c>
      <c r="G122" s="20"/>
      <c r="H122" s="20"/>
      <c r="I122" s="20"/>
      <c r="J122" s="20"/>
      <c r="K122" s="20"/>
      <c r="L122" s="17">
        <f t="shared" si="30"/>
        <v>90844.2864</v>
      </c>
      <c r="M122" s="20"/>
      <c r="N122" s="20"/>
      <c r="O122" s="20">
        <v>86971.248</v>
      </c>
      <c r="P122" s="20">
        <v>2676.0384</v>
      </c>
      <c r="Q122" s="20">
        <v>1197</v>
      </c>
      <c r="R122" s="20"/>
      <c r="S122" s="20"/>
      <c r="T122" s="20"/>
      <c r="U122" s="17">
        <f t="shared" si="31"/>
        <v>0</v>
      </c>
      <c r="V122" s="20"/>
      <c r="W122" s="20"/>
      <c r="X122" s="20"/>
      <c r="Y122" s="20"/>
      <c r="Z122" s="20"/>
      <c r="AA122" s="20"/>
      <c r="AB122" s="20"/>
      <c r="AC122" s="20"/>
      <c r="AD122" s="17">
        <f t="shared" si="32"/>
        <v>0</v>
      </c>
      <c r="AE122" s="20"/>
      <c r="AF122" s="36"/>
    </row>
    <row r="123" ht="32" customHeight="1" spans="1:32">
      <c r="A123" s="15"/>
      <c r="B123" s="18" t="s">
        <v>162</v>
      </c>
      <c r="C123" s="17">
        <f t="shared" si="27"/>
        <v>81023.229</v>
      </c>
      <c r="D123" s="17">
        <f t="shared" si="28"/>
        <v>81023.229</v>
      </c>
      <c r="E123" s="20"/>
      <c r="F123" s="17">
        <f t="shared" si="29"/>
        <v>0</v>
      </c>
      <c r="G123" s="20"/>
      <c r="H123" s="20"/>
      <c r="I123" s="20"/>
      <c r="J123" s="20"/>
      <c r="K123" s="20"/>
      <c r="L123" s="17">
        <f t="shared" si="30"/>
        <v>81023.229</v>
      </c>
      <c r="M123" s="20"/>
      <c r="N123" s="20"/>
      <c r="O123" s="20">
        <v>77565.6</v>
      </c>
      <c r="P123" s="20">
        <v>2386.629</v>
      </c>
      <c r="Q123" s="20">
        <v>1071</v>
      </c>
      <c r="R123" s="20"/>
      <c r="S123" s="20"/>
      <c r="T123" s="20"/>
      <c r="U123" s="17">
        <f t="shared" si="31"/>
        <v>0</v>
      </c>
      <c r="V123" s="20"/>
      <c r="W123" s="20"/>
      <c r="X123" s="20"/>
      <c r="Y123" s="20"/>
      <c r="Z123" s="20"/>
      <c r="AA123" s="20"/>
      <c r="AB123" s="20"/>
      <c r="AC123" s="20"/>
      <c r="AD123" s="17">
        <f t="shared" si="32"/>
        <v>0</v>
      </c>
      <c r="AE123" s="20"/>
      <c r="AF123" s="36"/>
    </row>
    <row r="124" ht="32" customHeight="1" spans="1:32">
      <c r="A124" s="15">
        <v>2210201</v>
      </c>
      <c r="B124" s="18" t="s">
        <v>163</v>
      </c>
      <c r="C124" s="17">
        <f t="shared" si="27"/>
        <v>4369037.952</v>
      </c>
      <c r="D124" s="17">
        <f t="shared" si="28"/>
        <v>4369037.952</v>
      </c>
      <c r="E124" s="19">
        <f>SUM(E125:E152)</f>
        <v>0</v>
      </c>
      <c r="F124" s="19">
        <f t="shared" ref="F124:AE124" si="33">SUM(F125:F152)</f>
        <v>0</v>
      </c>
      <c r="G124" s="19">
        <f t="shared" si="33"/>
        <v>0</v>
      </c>
      <c r="H124" s="19">
        <f t="shared" si="33"/>
        <v>0</v>
      </c>
      <c r="I124" s="19">
        <f t="shared" si="33"/>
        <v>0</v>
      </c>
      <c r="J124" s="19">
        <f t="shared" si="33"/>
        <v>0</v>
      </c>
      <c r="K124" s="19">
        <f t="shared" si="33"/>
        <v>0</v>
      </c>
      <c r="L124" s="19">
        <f t="shared" si="33"/>
        <v>0</v>
      </c>
      <c r="M124" s="19">
        <f t="shared" si="33"/>
        <v>0</v>
      </c>
      <c r="N124" s="19">
        <f t="shared" si="33"/>
        <v>0</v>
      </c>
      <c r="O124" s="19">
        <f t="shared" si="33"/>
        <v>0</v>
      </c>
      <c r="P124" s="19">
        <f t="shared" si="33"/>
        <v>0</v>
      </c>
      <c r="Q124" s="19">
        <f t="shared" si="33"/>
        <v>0</v>
      </c>
      <c r="R124" s="19">
        <f t="shared" si="33"/>
        <v>4369037.952</v>
      </c>
      <c r="S124" s="19">
        <f t="shared" si="33"/>
        <v>0</v>
      </c>
      <c r="T124" s="19">
        <f t="shared" si="33"/>
        <v>0</v>
      </c>
      <c r="U124" s="19">
        <f t="shared" si="33"/>
        <v>0</v>
      </c>
      <c r="V124" s="19">
        <f t="shared" si="33"/>
        <v>0</v>
      </c>
      <c r="W124" s="19">
        <f t="shared" si="33"/>
        <v>0</v>
      </c>
      <c r="X124" s="19">
        <f t="shared" si="33"/>
        <v>0</v>
      </c>
      <c r="Y124" s="19">
        <f t="shared" si="33"/>
        <v>0</v>
      </c>
      <c r="Z124" s="19">
        <f t="shared" si="33"/>
        <v>0</v>
      </c>
      <c r="AA124" s="19">
        <f t="shared" si="33"/>
        <v>0</v>
      </c>
      <c r="AB124" s="19">
        <f t="shared" si="33"/>
        <v>0</v>
      </c>
      <c r="AC124" s="19">
        <f t="shared" si="33"/>
        <v>0</v>
      </c>
      <c r="AD124" s="19">
        <f t="shared" si="33"/>
        <v>0</v>
      </c>
      <c r="AE124" s="19">
        <f t="shared" si="33"/>
        <v>0</v>
      </c>
      <c r="AF124" s="36"/>
    </row>
    <row r="125" ht="32" customHeight="1" spans="1:32">
      <c r="A125" s="15"/>
      <c r="B125" s="18" t="s">
        <v>164</v>
      </c>
      <c r="C125" s="17">
        <f t="shared" si="27"/>
        <v>203541.45</v>
      </c>
      <c r="D125" s="17">
        <f t="shared" si="28"/>
        <v>203541.45</v>
      </c>
      <c r="E125" s="20"/>
      <c r="F125" s="17">
        <f t="shared" si="29"/>
        <v>0</v>
      </c>
      <c r="G125" s="20"/>
      <c r="H125" s="20"/>
      <c r="I125" s="20"/>
      <c r="J125" s="20"/>
      <c r="K125" s="20"/>
      <c r="L125" s="17">
        <f t="shared" si="30"/>
        <v>0</v>
      </c>
      <c r="M125" s="20"/>
      <c r="N125" s="20"/>
      <c r="O125" s="20"/>
      <c r="P125" s="20"/>
      <c r="Q125" s="20"/>
      <c r="R125" s="20">
        <v>203541.45</v>
      </c>
      <c r="S125" s="20"/>
      <c r="T125" s="20"/>
      <c r="U125" s="17">
        <f t="shared" si="31"/>
        <v>0</v>
      </c>
      <c r="V125" s="20"/>
      <c r="W125" s="20"/>
      <c r="X125" s="20"/>
      <c r="Y125" s="20"/>
      <c r="Z125" s="20"/>
      <c r="AA125" s="20"/>
      <c r="AB125" s="20"/>
      <c r="AC125" s="20"/>
      <c r="AD125" s="17">
        <f t="shared" si="32"/>
        <v>0</v>
      </c>
      <c r="AE125" s="20"/>
      <c r="AF125" s="36"/>
    </row>
    <row r="126" ht="32" customHeight="1" spans="1:32">
      <c r="A126" s="15"/>
      <c r="B126" s="18" t="s">
        <v>165</v>
      </c>
      <c r="C126" s="17">
        <f t="shared" si="27"/>
        <v>149308.488</v>
      </c>
      <c r="D126" s="17">
        <f t="shared" si="28"/>
        <v>149308.488</v>
      </c>
      <c r="E126" s="20"/>
      <c r="F126" s="17">
        <f t="shared" si="29"/>
        <v>0</v>
      </c>
      <c r="G126" s="20"/>
      <c r="H126" s="20"/>
      <c r="I126" s="20"/>
      <c r="J126" s="20"/>
      <c r="K126" s="20"/>
      <c r="L126" s="17">
        <f t="shared" si="30"/>
        <v>0</v>
      </c>
      <c r="M126" s="20"/>
      <c r="N126" s="20"/>
      <c r="O126" s="20"/>
      <c r="P126" s="20"/>
      <c r="Q126" s="20"/>
      <c r="R126" s="20">
        <v>149308.488</v>
      </c>
      <c r="S126" s="20"/>
      <c r="T126" s="20"/>
      <c r="U126" s="17">
        <f t="shared" si="31"/>
        <v>0</v>
      </c>
      <c r="V126" s="20"/>
      <c r="W126" s="20"/>
      <c r="X126" s="20"/>
      <c r="Y126" s="20"/>
      <c r="Z126" s="20"/>
      <c r="AA126" s="20"/>
      <c r="AB126" s="20"/>
      <c r="AC126" s="20"/>
      <c r="AD126" s="17">
        <f t="shared" si="32"/>
        <v>0</v>
      </c>
      <c r="AE126" s="20"/>
      <c r="AF126" s="36"/>
    </row>
    <row r="127" ht="32" customHeight="1" spans="1:32">
      <c r="A127" s="15"/>
      <c r="B127" s="18" t="s">
        <v>166</v>
      </c>
      <c r="C127" s="17">
        <f t="shared" si="27"/>
        <v>155111.25</v>
      </c>
      <c r="D127" s="17">
        <f t="shared" si="28"/>
        <v>155111.25</v>
      </c>
      <c r="E127" s="20"/>
      <c r="F127" s="17">
        <f t="shared" si="29"/>
        <v>0</v>
      </c>
      <c r="G127" s="20"/>
      <c r="H127" s="20"/>
      <c r="I127" s="20"/>
      <c r="J127" s="20"/>
      <c r="K127" s="20"/>
      <c r="L127" s="17">
        <f t="shared" si="30"/>
        <v>0</v>
      </c>
      <c r="M127" s="20"/>
      <c r="N127" s="20"/>
      <c r="O127" s="20"/>
      <c r="P127" s="20"/>
      <c r="Q127" s="20"/>
      <c r="R127" s="20">
        <v>155111.25</v>
      </c>
      <c r="S127" s="20"/>
      <c r="T127" s="20"/>
      <c r="U127" s="17">
        <f t="shared" si="31"/>
        <v>0</v>
      </c>
      <c r="V127" s="20"/>
      <c r="W127" s="20"/>
      <c r="X127" s="20"/>
      <c r="Y127" s="20"/>
      <c r="Z127" s="20"/>
      <c r="AA127" s="20"/>
      <c r="AB127" s="20"/>
      <c r="AC127" s="20"/>
      <c r="AD127" s="17">
        <f t="shared" si="32"/>
        <v>0</v>
      </c>
      <c r="AE127" s="20"/>
      <c r="AF127" s="36"/>
    </row>
    <row r="128" ht="32" customHeight="1" spans="1:32">
      <c r="A128" s="15"/>
      <c r="B128" s="18" t="s">
        <v>167</v>
      </c>
      <c r="C128" s="17">
        <f t="shared" si="27"/>
        <v>164073.168</v>
      </c>
      <c r="D128" s="17">
        <f t="shared" si="28"/>
        <v>164073.168</v>
      </c>
      <c r="E128" s="20"/>
      <c r="F128" s="17">
        <f t="shared" si="29"/>
        <v>0</v>
      </c>
      <c r="G128" s="20"/>
      <c r="H128" s="20"/>
      <c r="I128" s="20"/>
      <c r="J128" s="20"/>
      <c r="K128" s="20"/>
      <c r="L128" s="17">
        <f t="shared" si="30"/>
        <v>0</v>
      </c>
      <c r="M128" s="20"/>
      <c r="N128" s="20"/>
      <c r="O128" s="20"/>
      <c r="P128" s="20"/>
      <c r="Q128" s="20"/>
      <c r="R128" s="20">
        <v>164073.168</v>
      </c>
      <c r="S128" s="20"/>
      <c r="T128" s="20"/>
      <c r="U128" s="17">
        <f t="shared" si="31"/>
        <v>0</v>
      </c>
      <c r="V128" s="20"/>
      <c r="W128" s="20"/>
      <c r="X128" s="20"/>
      <c r="Y128" s="20"/>
      <c r="Z128" s="20"/>
      <c r="AA128" s="20"/>
      <c r="AB128" s="20"/>
      <c r="AC128" s="20"/>
      <c r="AD128" s="17">
        <f t="shared" si="32"/>
        <v>0</v>
      </c>
      <c r="AE128" s="20"/>
      <c r="AF128" s="36"/>
    </row>
    <row r="129" ht="32" customHeight="1" spans="1:32">
      <c r="A129" s="15"/>
      <c r="B129" s="18" t="s">
        <v>168</v>
      </c>
      <c r="C129" s="17">
        <f t="shared" si="27"/>
        <v>118744.5</v>
      </c>
      <c r="D129" s="17">
        <f t="shared" si="28"/>
        <v>118744.5</v>
      </c>
      <c r="E129" s="20"/>
      <c r="F129" s="17">
        <f t="shared" si="29"/>
        <v>0</v>
      </c>
      <c r="G129" s="20"/>
      <c r="H129" s="20"/>
      <c r="I129" s="20"/>
      <c r="J129" s="20"/>
      <c r="K129" s="20"/>
      <c r="L129" s="17">
        <f t="shared" si="30"/>
        <v>0</v>
      </c>
      <c r="M129" s="20"/>
      <c r="N129" s="20"/>
      <c r="O129" s="20"/>
      <c r="P129" s="20"/>
      <c r="Q129" s="20"/>
      <c r="R129" s="20">
        <v>118744.5</v>
      </c>
      <c r="S129" s="20"/>
      <c r="T129" s="20"/>
      <c r="U129" s="17">
        <f t="shared" si="31"/>
        <v>0</v>
      </c>
      <c r="V129" s="20"/>
      <c r="W129" s="20"/>
      <c r="X129" s="20"/>
      <c r="Y129" s="20"/>
      <c r="Z129" s="20"/>
      <c r="AA129" s="20"/>
      <c r="AB129" s="20"/>
      <c r="AC129" s="20"/>
      <c r="AD129" s="17">
        <f t="shared" si="32"/>
        <v>0</v>
      </c>
      <c r="AE129" s="20"/>
      <c r="AF129" s="36"/>
    </row>
    <row r="130" ht="32" customHeight="1" spans="1:32">
      <c r="A130" s="15"/>
      <c r="B130" s="18" t="s">
        <v>169</v>
      </c>
      <c r="C130" s="17">
        <f t="shared" si="27"/>
        <v>144632.25</v>
      </c>
      <c r="D130" s="17">
        <f t="shared" si="28"/>
        <v>144632.25</v>
      </c>
      <c r="E130" s="20"/>
      <c r="F130" s="17">
        <f t="shared" si="29"/>
        <v>0</v>
      </c>
      <c r="G130" s="20"/>
      <c r="H130" s="20"/>
      <c r="I130" s="20"/>
      <c r="J130" s="20"/>
      <c r="K130" s="20"/>
      <c r="L130" s="17">
        <f t="shared" si="30"/>
        <v>0</v>
      </c>
      <c r="M130" s="20"/>
      <c r="N130" s="20"/>
      <c r="O130" s="20"/>
      <c r="P130" s="20"/>
      <c r="Q130" s="20"/>
      <c r="R130" s="20">
        <v>144632.25</v>
      </c>
      <c r="S130" s="20"/>
      <c r="T130" s="20"/>
      <c r="U130" s="17">
        <f t="shared" si="31"/>
        <v>0</v>
      </c>
      <c r="V130" s="20"/>
      <c r="W130" s="20"/>
      <c r="X130" s="20"/>
      <c r="Y130" s="20"/>
      <c r="Z130" s="20"/>
      <c r="AA130" s="20"/>
      <c r="AB130" s="20"/>
      <c r="AC130" s="20"/>
      <c r="AD130" s="17">
        <f t="shared" si="32"/>
        <v>0</v>
      </c>
      <c r="AE130" s="20"/>
      <c r="AF130" s="36"/>
    </row>
    <row r="131" ht="32" customHeight="1" spans="1:32">
      <c r="A131" s="15"/>
      <c r="B131" s="18" t="s">
        <v>170</v>
      </c>
      <c r="C131" s="17">
        <f t="shared" si="27"/>
        <v>151182.37</v>
      </c>
      <c r="D131" s="17">
        <f t="shared" si="28"/>
        <v>151182.37</v>
      </c>
      <c r="E131" s="20"/>
      <c r="F131" s="17">
        <f t="shared" si="29"/>
        <v>0</v>
      </c>
      <c r="G131" s="20"/>
      <c r="H131" s="20"/>
      <c r="I131" s="20"/>
      <c r="J131" s="20"/>
      <c r="K131" s="20"/>
      <c r="L131" s="17">
        <f t="shared" si="30"/>
        <v>0</v>
      </c>
      <c r="M131" s="20"/>
      <c r="N131" s="20"/>
      <c r="O131" s="20"/>
      <c r="P131" s="20"/>
      <c r="Q131" s="20"/>
      <c r="R131" s="20">
        <v>151182.37</v>
      </c>
      <c r="S131" s="20"/>
      <c r="T131" s="20"/>
      <c r="U131" s="17">
        <f t="shared" si="31"/>
        <v>0</v>
      </c>
      <c r="V131" s="20"/>
      <c r="W131" s="20"/>
      <c r="X131" s="20"/>
      <c r="Y131" s="20"/>
      <c r="Z131" s="20"/>
      <c r="AA131" s="20"/>
      <c r="AB131" s="20"/>
      <c r="AC131" s="20"/>
      <c r="AD131" s="17">
        <f t="shared" si="32"/>
        <v>0</v>
      </c>
      <c r="AE131" s="20"/>
      <c r="AF131" s="36"/>
    </row>
    <row r="132" ht="32" customHeight="1" spans="1:32">
      <c r="A132" s="15"/>
      <c r="B132" s="18" t="s">
        <v>171</v>
      </c>
      <c r="C132" s="17">
        <f t="shared" si="27"/>
        <v>167676.6</v>
      </c>
      <c r="D132" s="17">
        <f t="shared" si="28"/>
        <v>167676.6</v>
      </c>
      <c r="E132" s="20"/>
      <c r="F132" s="17">
        <f t="shared" si="29"/>
        <v>0</v>
      </c>
      <c r="G132" s="20"/>
      <c r="H132" s="20"/>
      <c r="I132" s="20"/>
      <c r="J132" s="20"/>
      <c r="K132" s="20"/>
      <c r="L132" s="17">
        <f t="shared" si="30"/>
        <v>0</v>
      </c>
      <c r="M132" s="20"/>
      <c r="N132" s="20"/>
      <c r="O132" s="20"/>
      <c r="P132" s="20"/>
      <c r="Q132" s="20"/>
      <c r="R132" s="20">
        <v>167676.6</v>
      </c>
      <c r="S132" s="20"/>
      <c r="T132" s="20"/>
      <c r="U132" s="17">
        <f t="shared" si="31"/>
        <v>0</v>
      </c>
      <c r="V132" s="20"/>
      <c r="W132" s="20"/>
      <c r="X132" s="20"/>
      <c r="Y132" s="20"/>
      <c r="Z132" s="20"/>
      <c r="AA132" s="20"/>
      <c r="AB132" s="20"/>
      <c r="AC132" s="20"/>
      <c r="AD132" s="17">
        <f t="shared" si="32"/>
        <v>0</v>
      </c>
      <c r="AE132" s="20"/>
      <c r="AF132" s="36"/>
    </row>
    <row r="133" ht="32" customHeight="1" spans="1:32">
      <c r="A133" s="15"/>
      <c r="B133" s="18" t="s">
        <v>172</v>
      </c>
      <c r="C133" s="17">
        <f t="shared" si="27"/>
        <v>137514.132</v>
      </c>
      <c r="D133" s="17">
        <f t="shared" si="28"/>
        <v>137514.132</v>
      </c>
      <c r="E133" s="20"/>
      <c r="F133" s="17">
        <f t="shared" si="29"/>
        <v>0</v>
      </c>
      <c r="G133" s="20"/>
      <c r="H133" s="20"/>
      <c r="I133" s="20"/>
      <c r="J133" s="20"/>
      <c r="K133" s="20"/>
      <c r="L133" s="17">
        <f t="shared" si="30"/>
        <v>0</v>
      </c>
      <c r="M133" s="20"/>
      <c r="N133" s="20"/>
      <c r="O133" s="20"/>
      <c r="P133" s="20"/>
      <c r="Q133" s="20"/>
      <c r="R133" s="20">
        <v>137514.132</v>
      </c>
      <c r="S133" s="20"/>
      <c r="T133" s="20"/>
      <c r="U133" s="17">
        <f t="shared" si="31"/>
        <v>0</v>
      </c>
      <c r="V133" s="20"/>
      <c r="W133" s="20"/>
      <c r="X133" s="20"/>
      <c r="Y133" s="20"/>
      <c r="Z133" s="20"/>
      <c r="AA133" s="20"/>
      <c r="AB133" s="20"/>
      <c r="AC133" s="20"/>
      <c r="AD133" s="17">
        <f t="shared" si="32"/>
        <v>0</v>
      </c>
      <c r="AE133" s="20"/>
      <c r="AF133" s="36"/>
    </row>
    <row r="134" ht="32" customHeight="1" spans="1:32">
      <c r="A134" s="15"/>
      <c r="B134" s="18" t="s">
        <v>173</v>
      </c>
      <c r="C134" s="17">
        <f t="shared" si="27"/>
        <v>165465.72</v>
      </c>
      <c r="D134" s="17">
        <f t="shared" si="28"/>
        <v>165465.72</v>
      </c>
      <c r="E134" s="20"/>
      <c r="F134" s="17">
        <f t="shared" si="29"/>
        <v>0</v>
      </c>
      <c r="G134" s="20"/>
      <c r="H134" s="20"/>
      <c r="I134" s="20"/>
      <c r="J134" s="20"/>
      <c r="K134" s="20"/>
      <c r="L134" s="17">
        <f t="shared" si="30"/>
        <v>0</v>
      </c>
      <c r="M134" s="20"/>
      <c r="N134" s="20"/>
      <c r="O134" s="20"/>
      <c r="P134" s="20"/>
      <c r="Q134" s="20"/>
      <c r="R134" s="20">
        <v>165465.72</v>
      </c>
      <c r="S134" s="20"/>
      <c r="T134" s="20"/>
      <c r="U134" s="17">
        <f t="shared" si="31"/>
        <v>0</v>
      </c>
      <c r="V134" s="20"/>
      <c r="W134" s="20"/>
      <c r="X134" s="20"/>
      <c r="Y134" s="20"/>
      <c r="Z134" s="20"/>
      <c r="AA134" s="20"/>
      <c r="AB134" s="20"/>
      <c r="AC134" s="20"/>
      <c r="AD134" s="17">
        <f t="shared" si="32"/>
        <v>0</v>
      </c>
      <c r="AE134" s="20"/>
      <c r="AF134" s="36"/>
    </row>
    <row r="135" ht="32" customHeight="1" spans="1:32">
      <c r="A135" s="15"/>
      <c r="B135" s="18" t="s">
        <v>174</v>
      </c>
      <c r="C135" s="17">
        <f t="shared" si="27"/>
        <v>180510.75</v>
      </c>
      <c r="D135" s="17">
        <f t="shared" si="28"/>
        <v>180510.75</v>
      </c>
      <c r="E135" s="20"/>
      <c r="F135" s="17">
        <f t="shared" si="29"/>
        <v>0</v>
      </c>
      <c r="G135" s="20"/>
      <c r="H135" s="20"/>
      <c r="I135" s="20"/>
      <c r="J135" s="20"/>
      <c r="K135" s="20"/>
      <c r="L135" s="17">
        <f t="shared" si="30"/>
        <v>0</v>
      </c>
      <c r="M135" s="20"/>
      <c r="N135" s="20"/>
      <c r="O135" s="20"/>
      <c r="P135" s="20"/>
      <c r="Q135" s="20"/>
      <c r="R135" s="20">
        <v>180510.75</v>
      </c>
      <c r="S135" s="20"/>
      <c r="T135" s="20"/>
      <c r="U135" s="17">
        <f t="shared" si="31"/>
        <v>0</v>
      </c>
      <c r="V135" s="20"/>
      <c r="W135" s="20"/>
      <c r="X135" s="20"/>
      <c r="Y135" s="20"/>
      <c r="Z135" s="20"/>
      <c r="AA135" s="20"/>
      <c r="AB135" s="20"/>
      <c r="AC135" s="20"/>
      <c r="AD135" s="17">
        <f t="shared" si="32"/>
        <v>0</v>
      </c>
      <c r="AE135" s="20"/>
      <c r="AF135" s="36"/>
    </row>
    <row r="136" ht="32" customHeight="1" spans="1:32">
      <c r="A136" s="15"/>
      <c r="B136" s="18" t="s">
        <v>175</v>
      </c>
      <c r="C136" s="17">
        <f t="shared" ref="C136:C152" si="34">D136+U136+AD136</f>
        <v>149552.676</v>
      </c>
      <c r="D136" s="17">
        <f t="shared" ref="D136:D152" si="35">E136+F136+K136+L136+R136+S136</f>
        <v>149552.676</v>
      </c>
      <c r="E136" s="20"/>
      <c r="F136" s="17">
        <f t="shared" ref="F136:F152" si="36">G136+H136+J136</f>
        <v>0</v>
      </c>
      <c r="G136" s="20"/>
      <c r="H136" s="20"/>
      <c r="I136" s="20"/>
      <c r="J136" s="20"/>
      <c r="K136" s="20"/>
      <c r="L136" s="17">
        <f t="shared" ref="L136:L152" si="37">SUM(M136:Q136)</f>
        <v>0</v>
      </c>
      <c r="M136" s="20"/>
      <c r="N136" s="20"/>
      <c r="O136" s="20"/>
      <c r="P136" s="20"/>
      <c r="Q136" s="20"/>
      <c r="R136" s="20">
        <v>149552.676</v>
      </c>
      <c r="S136" s="20"/>
      <c r="T136" s="20"/>
      <c r="U136" s="17">
        <f t="shared" ref="U136:U152" si="38">W136+X136+Y136+Z136+AA136+AB136+AC136</f>
        <v>0</v>
      </c>
      <c r="V136" s="20"/>
      <c r="W136" s="20"/>
      <c r="X136" s="20"/>
      <c r="Y136" s="20"/>
      <c r="Z136" s="20"/>
      <c r="AA136" s="20"/>
      <c r="AB136" s="20"/>
      <c r="AC136" s="20"/>
      <c r="AD136" s="17">
        <f t="shared" ref="AD136:AD152" si="39">AE136</f>
        <v>0</v>
      </c>
      <c r="AE136" s="20"/>
      <c r="AF136" s="36"/>
    </row>
    <row r="137" ht="32" customHeight="1" spans="1:32">
      <c r="A137" s="15"/>
      <c r="B137" s="18" t="s">
        <v>176</v>
      </c>
      <c r="C137" s="17">
        <f t="shared" si="34"/>
        <v>139580.7</v>
      </c>
      <c r="D137" s="17">
        <f t="shared" si="35"/>
        <v>139580.7</v>
      </c>
      <c r="E137" s="20"/>
      <c r="F137" s="17">
        <f t="shared" si="36"/>
        <v>0</v>
      </c>
      <c r="G137" s="20"/>
      <c r="H137" s="20"/>
      <c r="I137" s="20"/>
      <c r="J137" s="20"/>
      <c r="K137" s="20"/>
      <c r="L137" s="17">
        <f t="shared" si="37"/>
        <v>0</v>
      </c>
      <c r="M137" s="20"/>
      <c r="N137" s="20"/>
      <c r="O137" s="20"/>
      <c r="P137" s="20"/>
      <c r="Q137" s="20"/>
      <c r="R137" s="20">
        <v>139580.7</v>
      </c>
      <c r="S137" s="20"/>
      <c r="T137" s="20"/>
      <c r="U137" s="17">
        <f t="shared" si="38"/>
        <v>0</v>
      </c>
      <c r="V137" s="20"/>
      <c r="W137" s="20"/>
      <c r="X137" s="20"/>
      <c r="Y137" s="20"/>
      <c r="Z137" s="20"/>
      <c r="AA137" s="20"/>
      <c r="AB137" s="20"/>
      <c r="AC137" s="20"/>
      <c r="AD137" s="17">
        <f t="shared" si="39"/>
        <v>0</v>
      </c>
      <c r="AE137" s="20"/>
      <c r="AF137" s="36"/>
    </row>
    <row r="138" ht="32" customHeight="1" spans="1:32">
      <c r="A138" s="15"/>
      <c r="B138" s="18" t="s">
        <v>177</v>
      </c>
      <c r="C138" s="17">
        <f t="shared" si="34"/>
        <v>124608.75</v>
      </c>
      <c r="D138" s="17">
        <f t="shared" si="35"/>
        <v>124608.75</v>
      </c>
      <c r="E138" s="20"/>
      <c r="F138" s="17">
        <f t="shared" si="36"/>
        <v>0</v>
      </c>
      <c r="G138" s="20"/>
      <c r="H138" s="20"/>
      <c r="I138" s="20"/>
      <c r="J138" s="20"/>
      <c r="K138" s="20"/>
      <c r="L138" s="17">
        <f t="shared" si="37"/>
        <v>0</v>
      </c>
      <c r="M138" s="20"/>
      <c r="N138" s="20"/>
      <c r="O138" s="20"/>
      <c r="P138" s="20"/>
      <c r="Q138" s="20"/>
      <c r="R138" s="20">
        <v>124608.75</v>
      </c>
      <c r="S138" s="20"/>
      <c r="T138" s="20"/>
      <c r="U138" s="17">
        <f t="shared" si="38"/>
        <v>0</v>
      </c>
      <c r="V138" s="20"/>
      <c r="W138" s="20"/>
      <c r="X138" s="20"/>
      <c r="Y138" s="20"/>
      <c r="Z138" s="20"/>
      <c r="AA138" s="20"/>
      <c r="AB138" s="20"/>
      <c r="AC138" s="20"/>
      <c r="AD138" s="17">
        <f t="shared" si="39"/>
        <v>0</v>
      </c>
      <c r="AE138" s="20"/>
      <c r="AF138" s="36"/>
    </row>
    <row r="139" ht="32" customHeight="1" spans="1:32">
      <c r="A139" s="15"/>
      <c r="B139" s="18" t="s">
        <v>178</v>
      </c>
      <c r="C139" s="17">
        <f t="shared" si="34"/>
        <v>178046.316</v>
      </c>
      <c r="D139" s="17">
        <f t="shared" si="35"/>
        <v>178046.316</v>
      </c>
      <c r="E139" s="20"/>
      <c r="F139" s="17">
        <f t="shared" si="36"/>
        <v>0</v>
      </c>
      <c r="G139" s="20"/>
      <c r="H139" s="20"/>
      <c r="I139" s="20"/>
      <c r="J139" s="20"/>
      <c r="K139" s="20"/>
      <c r="L139" s="17">
        <f t="shared" si="37"/>
        <v>0</v>
      </c>
      <c r="M139" s="20"/>
      <c r="N139" s="20"/>
      <c r="O139" s="20"/>
      <c r="P139" s="20"/>
      <c r="Q139" s="20"/>
      <c r="R139" s="20">
        <v>178046.316</v>
      </c>
      <c r="S139" s="20"/>
      <c r="T139" s="20"/>
      <c r="U139" s="17">
        <f t="shared" si="38"/>
        <v>0</v>
      </c>
      <c r="V139" s="20"/>
      <c r="W139" s="20"/>
      <c r="X139" s="20"/>
      <c r="Y139" s="20"/>
      <c r="Z139" s="20"/>
      <c r="AA139" s="20"/>
      <c r="AB139" s="20"/>
      <c r="AC139" s="20"/>
      <c r="AD139" s="17">
        <f t="shared" si="39"/>
        <v>0</v>
      </c>
      <c r="AE139" s="20"/>
      <c r="AF139" s="36"/>
    </row>
    <row r="140" ht="32" customHeight="1" spans="1:32">
      <c r="A140" s="15"/>
      <c r="B140" s="18" t="s">
        <v>179</v>
      </c>
      <c r="C140" s="17">
        <f t="shared" si="34"/>
        <v>181589.688</v>
      </c>
      <c r="D140" s="17">
        <f t="shared" si="35"/>
        <v>181589.688</v>
      </c>
      <c r="E140" s="20"/>
      <c r="F140" s="17">
        <f t="shared" si="36"/>
        <v>0</v>
      </c>
      <c r="G140" s="20"/>
      <c r="H140" s="20"/>
      <c r="I140" s="20"/>
      <c r="J140" s="20"/>
      <c r="K140" s="20"/>
      <c r="L140" s="17">
        <f t="shared" si="37"/>
        <v>0</v>
      </c>
      <c r="M140" s="20"/>
      <c r="N140" s="20"/>
      <c r="O140" s="20"/>
      <c r="P140" s="20"/>
      <c r="Q140" s="20"/>
      <c r="R140" s="20">
        <v>181589.688</v>
      </c>
      <c r="S140" s="20"/>
      <c r="T140" s="20"/>
      <c r="U140" s="17">
        <f t="shared" si="38"/>
        <v>0</v>
      </c>
      <c r="V140" s="20"/>
      <c r="W140" s="20"/>
      <c r="X140" s="20"/>
      <c r="Y140" s="20"/>
      <c r="Z140" s="20"/>
      <c r="AA140" s="20"/>
      <c r="AB140" s="20"/>
      <c r="AC140" s="20"/>
      <c r="AD140" s="17">
        <f t="shared" si="39"/>
        <v>0</v>
      </c>
      <c r="AE140" s="20"/>
      <c r="AF140" s="36"/>
    </row>
    <row r="141" ht="32" customHeight="1" spans="1:32">
      <c r="A141" s="15"/>
      <c r="B141" s="18" t="s">
        <v>180</v>
      </c>
      <c r="C141" s="17">
        <f t="shared" si="34"/>
        <v>126924.084</v>
      </c>
      <c r="D141" s="17">
        <f t="shared" si="35"/>
        <v>126924.084</v>
      </c>
      <c r="E141" s="20"/>
      <c r="F141" s="17">
        <f t="shared" si="36"/>
        <v>0</v>
      </c>
      <c r="G141" s="20"/>
      <c r="H141" s="20"/>
      <c r="I141" s="20"/>
      <c r="J141" s="20"/>
      <c r="K141" s="20"/>
      <c r="L141" s="17">
        <f t="shared" si="37"/>
        <v>0</v>
      </c>
      <c r="M141" s="20"/>
      <c r="N141" s="20"/>
      <c r="O141" s="20"/>
      <c r="P141" s="20"/>
      <c r="Q141" s="20"/>
      <c r="R141" s="20">
        <v>126924.084</v>
      </c>
      <c r="S141" s="20"/>
      <c r="T141" s="20"/>
      <c r="U141" s="17">
        <f t="shared" si="38"/>
        <v>0</v>
      </c>
      <c r="V141" s="20"/>
      <c r="W141" s="20"/>
      <c r="X141" s="20"/>
      <c r="Y141" s="20"/>
      <c r="Z141" s="20"/>
      <c r="AA141" s="20"/>
      <c r="AB141" s="20"/>
      <c r="AC141" s="20"/>
      <c r="AD141" s="17">
        <f t="shared" si="39"/>
        <v>0</v>
      </c>
      <c r="AE141" s="20"/>
      <c r="AF141" s="36"/>
    </row>
    <row r="142" ht="32" customHeight="1" spans="1:32">
      <c r="A142" s="15"/>
      <c r="B142" s="18" t="s">
        <v>181</v>
      </c>
      <c r="C142" s="17">
        <f t="shared" si="34"/>
        <v>168308.7</v>
      </c>
      <c r="D142" s="17">
        <f t="shared" si="35"/>
        <v>168308.7</v>
      </c>
      <c r="E142" s="20"/>
      <c r="F142" s="17">
        <f t="shared" si="36"/>
        <v>0</v>
      </c>
      <c r="G142" s="20"/>
      <c r="H142" s="20"/>
      <c r="I142" s="20"/>
      <c r="J142" s="20"/>
      <c r="K142" s="20"/>
      <c r="L142" s="17">
        <f t="shared" si="37"/>
        <v>0</v>
      </c>
      <c r="M142" s="20"/>
      <c r="N142" s="20"/>
      <c r="O142" s="20"/>
      <c r="P142" s="20"/>
      <c r="Q142" s="20"/>
      <c r="R142" s="20">
        <v>168308.7</v>
      </c>
      <c r="S142" s="20"/>
      <c r="T142" s="20"/>
      <c r="U142" s="17">
        <f t="shared" si="38"/>
        <v>0</v>
      </c>
      <c r="V142" s="20"/>
      <c r="W142" s="20"/>
      <c r="X142" s="20"/>
      <c r="Y142" s="20"/>
      <c r="Z142" s="20"/>
      <c r="AA142" s="20"/>
      <c r="AB142" s="20"/>
      <c r="AC142" s="20"/>
      <c r="AD142" s="17">
        <f t="shared" si="39"/>
        <v>0</v>
      </c>
      <c r="AE142" s="20"/>
      <c r="AF142" s="36"/>
    </row>
    <row r="143" ht="32" customHeight="1" spans="1:32">
      <c r="A143" s="15"/>
      <c r="B143" s="18" t="s">
        <v>182</v>
      </c>
      <c r="C143" s="17">
        <f t="shared" si="34"/>
        <v>145221.552</v>
      </c>
      <c r="D143" s="17">
        <f t="shared" si="35"/>
        <v>145221.552</v>
      </c>
      <c r="E143" s="20"/>
      <c r="F143" s="17">
        <f t="shared" si="36"/>
        <v>0</v>
      </c>
      <c r="G143" s="20"/>
      <c r="H143" s="20"/>
      <c r="I143" s="20"/>
      <c r="J143" s="20"/>
      <c r="K143" s="20"/>
      <c r="L143" s="17">
        <f t="shared" si="37"/>
        <v>0</v>
      </c>
      <c r="M143" s="20"/>
      <c r="N143" s="20"/>
      <c r="O143" s="20"/>
      <c r="P143" s="20"/>
      <c r="Q143" s="20"/>
      <c r="R143" s="20">
        <v>145221.552</v>
      </c>
      <c r="S143" s="20"/>
      <c r="T143" s="20"/>
      <c r="U143" s="17">
        <f t="shared" si="38"/>
        <v>0</v>
      </c>
      <c r="V143" s="20"/>
      <c r="W143" s="20"/>
      <c r="X143" s="20"/>
      <c r="Y143" s="20"/>
      <c r="Z143" s="20"/>
      <c r="AA143" s="20"/>
      <c r="AB143" s="20"/>
      <c r="AC143" s="20"/>
      <c r="AD143" s="17">
        <f t="shared" si="39"/>
        <v>0</v>
      </c>
      <c r="AE143" s="20"/>
      <c r="AF143" s="36"/>
    </row>
    <row r="144" ht="32" customHeight="1" spans="1:32">
      <c r="A144" s="15"/>
      <c r="B144" s="18" t="s">
        <v>183</v>
      </c>
      <c r="C144" s="17">
        <f t="shared" si="34"/>
        <v>131124.42</v>
      </c>
      <c r="D144" s="17">
        <f t="shared" si="35"/>
        <v>131124.42</v>
      </c>
      <c r="E144" s="20"/>
      <c r="F144" s="17">
        <f t="shared" si="36"/>
        <v>0</v>
      </c>
      <c r="G144" s="20"/>
      <c r="H144" s="20"/>
      <c r="I144" s="20"/>
      <c r="J144" s="20"/>
      <c r="K144" s="20"/>
      <c r="L144" s="17">
        <f t="shared" si="37"/>
        <v>0</v>
      </c>
      <c r="M144" s="20"/>
      <c r="N144" s="20"/>
      <c r="O144" s="20"/>
      <c r="P144" s="20"/>
      <c r="Q144" s="20"/>
      <c r="R144" s="20">
        <v>131124.42</v>
      </c>
      <c r="S144" s="20"/>
      <c r="T144" s="20"/>
      <c r="U144" s="17">
        <f t="shared" si="38"/>
        <v>0</v>
      </c>
      <c r="V144" s="20"/>
      <c r="W144" s="20"/>
      <c r="X144" s="20"/>
      <c r="Y144" s="20"/>
      <c r="Z144" s="20"/>
      <c r="AA144" s="20"/>
      <c r="AB144" s="20"/>
      <c r="AC144" s="20"/>
      <c r="AD144" s="17">
        <f t="shared" si="39"/>
        <v>0</v>
      </c>
      <c r="AE144" s="20"/>
      <c r="AF144" s="36"/>
    </row>
    <row r="145" ht="32" customHeight="1" spans="1:32">
      <c r="A145" s="15"/>
      <c r="B145" s="18" t="s">
        <v>184</v>
      </c>
      <c r="C145" s="17">
        <f t="shared" si="34"/>
        <v>146756.232</v>
      </c>
      <c r="D145" s="17">
        <f t="shared" si="35"/>
        <v>146756.232</v>
      </c>
      <c r="E145" s="20"/>
      <c r="F145" s="17">
        <f t="shared" si="36"/>
        <v>0</v>
      </c>
      <c r="G145" s="20"/>
      <c r="H145" s="20"/>
      <c r="I145" s="20"/>
      <c r="J145" s="20"/>
      <c r="K145" s="20"/>
      <c r="L145" s="17">
        <f t="shared" si="37"/>
        <v>0</v>
      </c>
      <c r="M145" s="20"/>
      <c r="N145" s="20"/>
      <c r="O145" s="20"/>
      <c r="P145" s="20"/>
      <c r="Q145" s="20"/>
      <c r="R145" s="20">
        <v>146756.232</v>
      </c>
      <c r="S145" s="20"/>
      <c r="T145" s="20"/>
      <c r="U145" s="17">
        <f t="shared" si="38"/>
        <v>0</v>
      </c>
      <c r="V145" s="20"/>
      <c r="W145" s="20"/>
      <c r="X145" s="20"/>
      <c r="Y145" s="20"/>
      <c r="Z145" s="20"/>
      <c r="AA145" s="20"/>
      <c r="AB145" s="20"/>
      <c r="AC145" s="20"/>
      <c r="AD145" s="17">
        <f t="shared" si="39"/>
        <v>0</v>
      </c>
      <c r="AE145" s="20"/>
      <c r="AF145" s="36"/>
    </row>
    <row r="146" ht="32" customHeight="1" spans="1:32">
      <c r="A146" s="15"/>
      <c r="B146" s="18" t="s">
        <v>185</v>
      </c>
      <c r="C146" s="17">
        <f t="shared" si="34"/>
        <v>206273</v>
      </c>
      <c r="D146" s="17">
        <f t="shared" si="35"/>
        <v>206273</v>
      </c>
      <c r="E146" s="20"/>
      <c r="F146" s="17">
        <f t="shared" si="36"/>
        <v>0</v>
      </c>
      <c r="G146" s="20"/>
      <c r="H146" s="20"/>
      <c r="I146" s="20"/>
      <c r="J146" s="20"/>
      <c r="K146" s="20"/>
      <c r="L146" s="17">
        <f t="shared" si="37"/>
        <v>0</v>
      </c>
      <c r="M146" s="20"/>
      <c r="N146" s="20"/>
      <c r="O146" s="20"/>
      <c r="P146" s="20"/>
      <c r="Q146" s="20"/>
      <c r="R146" s="20">
        <v>206273</v>
      </c>
      <c r="S146" s="20"/>
      <c r="T146" s="20"/>
      <c r="U146" s="17">
        <f t="shared" si="38"/>
        <v>0</v>
      </c>
      <c r="V146" s="20"/>
      <c r="W146" s="20"/>
      <c r="X146" s="20"/>
      <c r="Y146" s="20"/>
      <c r="Z146" s="20"/>
      <c r="AA146" s="20"/>
      <c r="AB146" s="20"/>
      <c r="AC146" s="20"/>
      <c r="AD146" s="17">
        <f t="shared" si="39"/>
        <v>0</v>
      </c>
      <c r="AE146" s="20"/>
      <c r="AF146" s="36"/>
    </row>
    <row r="147" ht="32" customHeight="1" spans="1:32">
      <c r="A147" s="15"/>
      <c r="B147" s="18" t="s">
        <v>186</v>
      </c>
      <c r="C147" s="17">
        <f t="shared" si="34"/>
        <v>149438</v>
      </c>
      <c r="D147" s="17">
        <f t="shared" si="35"/>
        <v>149438</v>
      </c>
      <c r="E147" s="20"/>
      <c r="F147" s="17">
        <f t="shared" si="36"/>
        <v>0</v>
      </c>
      <c r="G147" s="20"/>
      <c r="H147" s="20"/>
      <c r="I147" s="20"/>
      <c r="J147" s="20"/>
      <c r="K147" s="20"/>
      <c r="L147" s="17">
        <f t="shared" si="37"/>
        <v>0</v>
      </c>
      <c r="M147" s="20"/>
      <c r="N147" s="20"/>
      <c r="O147" s="20"/>
      <c r="P147" s="20"/>
      <c r="Q147" s="20"/>
      <c r="R147" s="20">
        <v>149438</v>
      </c>
      <c r="S147" s="20"/>
      <c r="T147" s="20"/>
      <c r="U147" s="17">
        <f t="shared" si="38"/>
        <v>0</v>
      </c>
      <c r="V147" s="20"/>
      <c r="W147" s="20"/>
      <c r="X147" s="20"/>
      <c r="Y147" s="20"/>
      <c r="Z147" s="20"/>
      <c r="AA147" s="20"/>
      <c r="AB147" s="20"/>
      <c r="AC147" s="20"/>
      <c r="AD147" s="17">
        <f t="shared" si="39"/>
        <v>0</v>
      </c>
      <c r="AE147" s="20"/>
      <c r="AF147" s="36"/>
    </row>
    <row r="148" ht="32" customHeight="1" spans="1:32">
      <c r="A148" s="15"/>
      <c r="B148" s="18" t="s">
        <v>187</v>
      </c>
      <c r="C148" s="17">
        <f t="shared" si="34"/>
        <v>116411.8</v>
      </c>
      <c r="D148" s="17">
        <f t="shared" si="35"/>
        <v>116411.8</v>
      </c>
      <c r="E148" s="20"/>
      <c r="F148" s="17">
        <f t="shared" si="36"/>
        <v>0</v>
      </c>
      <c r="G148" s="20"/>
      <c r="H148" s="20"/>
      <c r="I148" s="20"/>
      <c r="J148" s="20"/>
      <c r="K148" s="20"/>
      <c r="L148" s="17">
        <f t="shared" si="37"/>
        <v>0</v>
      </c>
      <c r="M148" s="20"/>
      <c r="N148" s="20"/>
      <c r="O148" s="20"/>
      <c r="P148" s="20"/>
      <c r="Q148" s="20"/>
      <c r="R148" s="20">
        <v>116411.8</v>
      </c>
      <c r="S148" s="20"/>
      <c r="T148" s="20"/>
      <c r="U148" s="17">
        <f t="shared" si="38"/>
        <v>0</v>
      </c>
      <c r="V148" s="20"/>
      <c r="W148" s="20"/>
      <c r="X148" s="20"/>
      <c r="Y148" s="20"/>
      <c r="Z148" s="20"/>
      <c r="AA148" s="20"/>
      <c r="AB148" s="20"/>
      <c r="AC148" s="20"/>
      <c r="AD148" s="17">
        <f t="shared" si="39"/>
        <v>0</v>
      </c>
      <c r="AE148" s="20"/>
      <c r="AF148" s="36"/>
    </row>
    <row r="149" ht="32" customHeight="1" spans="1:32">
      <c r="A149" s="15"/>
      <c r="B149" s="18" t="s">
        <v>188</v>
      </c>
      <c r="C149" s="17">
        <f t="shared" si="34"/>
        <v>175270.284</v>
      </c>
      <c r="D149" s="17">
        <f t="shared" si="35"/>
        <v>175270.284</v>
      </c>
      <c r="E149" s="20"/>
      <c r="F149" s="17">
        <f t="shared" si="36"/>
        <v>0</v>
      </c>
      <c r="G149" s="20"/>
      <c r="H149" s="20"/>
      <c r="I149" s="20"/>
      <c r="J149" s="20"/>
      <c r="K149" s="20"/>
      <c r="L149" s="17">
        <f t="shared" si="37"/>
        <v>0</v>
      </c>
      <c r="M149" s="20"/>
      <c r="N149" s="20"/>
      <c r="O149" s="20"/>
      <c r="P149" s="20"/>
      <c r="Q149" s="20"/>
      <c r="R149" s="20">
        <v>175270.284</v>
      </c>
      <c r="S149" s="20"/>
      <c r="T149" s="20"/>
      <c r="U149" s="17">
        <f t="shared" si="38"/>
        <v>0</v>
      </c>
      <c r="V149" s="20"/>
      <c r="W149" s="20"/>
      <c r="X149" s="20"/>
      <c r="Y149" s="20"/>
      <c r="Z149" s="20"/>
      <c r="AA149" s="20"/>
      <c r="AB149" s="20"/>
      <c r="AC149" s="20"/>
      <c r="AD149" s="17">
        <f t="shared" si="39"/>
        <v>0</v>
      </c>
      <c r="AE149" s="20"/>
      <c r="AF149" s="36"/>
    </row>
    <row r="150" ht="32" customHeight="1" spans="1:32">
      <c r="A150" s="15"/>
      <c r="B150" s="18" t="s">
        <v>189</v>
      </c>
      <c r="C150" s="17">
        <f t="shared" si="34"/>
        <v>191469.852</v>
      </c>
      <c r="D150" s="17">
        <f t="shared" si="35"/>
        <v>191469.852</v>
      </c>
      <c r="E150" s="20"/>
      <c r="F150" s="17">
        <f t="shared" si="36"/>
        <v>0</v>
      </c>
      <c r="G150" s="20"/>
      <c r="H150" s="20"/>
      <c r="I150" s="20"/>
      <c r="J150" s="20"/>
      <c r="K150" s="20"/>
      <c r="L150" s="17">
        <f t="shared" si="37"/>
        <v>0</v>
      </c>
      <c r="M150" s="20"/>
      <c r="N150" s="20"/>
      <c r="O150" s="20"/>
      <c r="P150" s="20"/>
      <c r="Q150" s="20"/>
      <c r="R150" s="20">
        <v>191469.852</v>
      </c>
      <c r="S150" s="20"/>
      <c r="T150" s="20"/>
      <c r="U150" s="17">
        <f t="shared" si="38"/>
        <v>0</v>
      </c>
      <c r="V150" s="20"/>
      <c r="W150" s="20"/>
      <c r="X150" s="20"/>
      <c r="Y150" s="20"/>
      <c r="Z150" s="20"/>
      <c r="AA150" s="20"/>
      <c r="AB150" s="20"/>
      <c r="AC150" s="20"/>
      <c r="AD150" s="17">
        <f t="shared" si="39"/>
        <v>0</v>
      </c>
      <c r="AE150" s="20"/>
      <c r="AF150" s="36"/>
    </row>
    <row r="151" ht="32" customHeight="1" spans="1:32">
      <c r="A151" s="15"/>
      <c r="B151" s="18" t="s">
        <v>190</v>
      </c>
      <c r="C151" s="17">
        <f t="shared" si="34"/>
        <v>157503.48</v>
      </c>
      <c r="D151" s="17">
        <f t="shared" si="35"/>
        <v>157503.48</v>
      </c>
      <c r="E151" s="20"/>
      <c r="F151" s="17">
        <f t="shared" si="36"/>
        <v>0</v>
      </c>
      <c r="G151" s="20"/>
      <c r="H151" s="20"/>
      <c r="I151" s="20"/>
      <c r="J151" s="20"/>
      <c r="K151" s="20"/>
      <c r="L151" s="17">
        <f t="shared" si="37"/>
        <v>0</v>
      </c>
      <c r="M151" s="20"/>
      <c r="N151" s="20"/>
      <c r="O151" s="20"/>
      <c r="P151" s="20"/>
      <c r="Q151" s="20"/>
      <c r="R151" s="20">
        <v>157503.48</v>
      </c>
      <c r="S151" s="20"/>
      <c r="T151" s="20"/>
      <c r="U151" s="17">
        <f t="shared" si="38"/>
        <v>0</v>
      </c>
      <c r="V151" s="20"/>
      <c r="W151" s="20"/>
      <c r="X151" s="20"/>
      <c r="Y151" s="20"/>
      <c r="Z151" s="20"/>
      <c r="AA151" s="20"/>
      <c r="AB151" s="20"/>
      <c r="AC151" s="20"/>
      <c r="AD151" s="17">
        <f t="shared" si="39"/>
        <v>0</v>
      </c>
      <c r="AE151" s="20"/>
      <c r="AF151" s="36"/>
    </row>
    <row r="152" ht="32" customHeight="1" spans="1:32">
      <c r="A152" s="15"/>
      <c r="B152" s="18" t="s">
        <v>191</v>
      </c>
      <c r="C152" s="17">
        <f t="shared" si="34"/>
        <v>143197.74</v>
      </c>
      <c r="D152" s="17">
        <f t="shared" si="35"/>
        <v>143197.74</v>
      </c>
      <c r="E152" s="20"/>
      <c r="F152" s="17">
        <f t="shared" si="36"/>
        <v>0</v>
      </c>
      <c r="G152" s="20"/>
      <c r="H152" s="20"/>
      <c r="I152" s="20"/>
      <c r="J152" s="20"/>
      <c r="K152" s="20"/>
      <c r="L152" s="17">
        <f t="shared" si="37"/>
        <v>0</v>
      </c>
      <c r="M152" s="20"/>
      <c r="N152" s="20"/>
      <c r="O152" s="20"/>
      <c r="P152" s="20"/>
      <c r="Q152" s="20"/>
      <c r="R152" s="20">
        <v>143197.74</v>
      </c>
      <c r="S152" s="20"/>
      <c r="T152" s="20"/>
      <c r="U152" s="17">
        <f t="shared" si="38"/>
        <v>0</v>
      </c>
      <c r="V152" s="20"/>
      <c r="W152" s="20"/>
      <c r="X152" s="20"/>
      <c r="Y152" s="20"/>
      <c r="Z152" s="20"/>
      <c r="AA152" s="20"/>
      <c r="AB152" s="20"/>
      <c r="AC152" s="20"/>
      <c r="AD152" s="17">
        <f t="shared" si="39"/>
        <v>0</v>
      </c>
      <c r="AE152" s="20"/>
      <c r="AF152" s="36"/>
    </row>
  </sheetData>
  <mergeCells count="40">
    <mergeCell ref="A1:AF1"/>
    <mergeCell ref="A2:B2"/>
    <mergeCell ref="AD2:AF2"/>
    <mergeCell ref="A3:B3"/>
    <mergeCell ref="E3:K3"/>
    <mergeCell ref="L3:Q3"/>
    <mergeCell ref="S3:T3"/>
    <mergeCell ref="W3:Y3"/>
    <mergeCell ref="G4:J4"/>
    <mergeCell ref="A4:A6"/>
    <mergeCell ref="B4:B6"/>
    <mergeCell ref="C3:C6"/>
    <mergeCell ref="D3:D6"/>
    <mergeCell ref="E4:E6"/>
    <mergeCell ref="F4:F6"/>
    <mergeCell ref="G5:G6"/>
    <mergeCell ref="H5:H6"/>
    <mergeCell ref="J5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5:T6"/>
    <mergeCell ref="U3:U6"/>
    <mergeCell ref="V4:V6"/>
    <mergeCell ref="W4:W6"/>
    <mergeCell ref="X4:X6"/>
    <mergeCell ref="Y4:Y6"/>
    <mergeCell ref="Z4:Z6"/>
    <mergeCell ref="AA4:AA6"/>
    <mergeCell ref="AB4:AB6"/>
    <mergeCell ref="AC4:AC6"/>
    <mergeCell ref="AD3:AD6"/>
    <mergeCell ref="AE4:AE6"/>
    <mergeCell ref="AF3:AF6"/>
  </mergeCells>
  <pageMargins left="0.393055555555556" right="0.354166666666667" top="0.751388888888889" bottom="0.751388888888889" header="0.298611111111111" footer="0.298611111111111"/>
  <pageSetup paperSize="8" scale="52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52"/>
  <sheetViews>
    <sheetView workbookViewId="0">
      <pane xSplit="5" ySplit="7" topLeftCell="M15" activePane="bottomRight" state="frozen"/>
      <selection/>
      <selection pane="topRight"/>
      <selection pane="bottomLeft"/>
      <selection pane="bottomRight" activeCell="A1" sqref="A1:X1"/>
    </sheetView>
  </sheetViews>
  <sheetFormatPr defaultColWidth="9" defaultRowHeight="14.25"/>
  <cols>
    <col min="1" max="1" width="16.6083333333333" style="4" customWidth="1"/>
    <col min="2" max="2" width="10" style="4" hidden="1" customWidth="1"/>
    <col min="3" max="3" width="33.4166666666667" style="5" customWidth="1"/>
    <col min="4" max="4" width="15.6" style="1" customWidth="1"/>
    <col min="5" max="5" width="12.7" style="1" customWidth="1"/>
    <col min="6" max="6" width="13.3" style="1" customWidth="1"/>
    <col min="7" max="7" width="11" style="1" customWidth="1"/>
    <col min="8" max="9" width="12.5" style="1" customWidth="1"/>
    <col min="10" max="10" width="10.6" style="1" customWidth="1"/>
    <col min="11" max="11" width="9.9" style="1" customWidth="1"/>
    <col min="12" max="12" width="11.6" style="1" customWidth="1"/>
    <col min="13" max="13" width="13.7" style="1" customWidth="1"/>
    <col min="14" max="18" width="12.4" style="1" customWidth="1"/>
    <col min="19" max="19" width="10.8" style="1" customWidth="1"/>
    <col min="20" max="21" width="11.4" style="1" customWidth="1"/>
    <col min="22" max="22" width="10.3" style="1" customWidth="1"/>
    <col min="23" max="23" width="10.7" style="1" customWidth="1"/>
    <col min="24" max="24" width="18.1583333333333" style="1" customWidth="1"/>
    <col min="25" max="26" width="9" style="1" customWidth="1"/>
    <col min="27" max="27" width="26.125" style="1" customWidth="1"/>
    <col min="28" max="29" width="9" style="1" customWidth="1"/>
    <col min="30" max="221" width="8.7" style="1" customWidth="1"/>
    <col min="222" max="243" width="9" style="1" customWidth="1"/>
    <col min="244" max="16384" width="9" style="3"/>
  </cols>
  <sheetData>
    <row r="1" s="1" customFormat="1" ht="40.95" customHeight="1" spans="1:244">
      <c r="A1" s="6" t="s">
        <v>192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IJ1" s="3"/>
    </row>
    <row r="2" s="1" customFormat="1" ht="22.2" customHeight="1" spans="1:244">
      <c r="A2" s="7"/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24"/>
      <c r="W2" s="24"/>
      <c r="X2" s="24"/>
      <c r="IJ2" s="3"/>
    </row>
    <row r="3" s="1" customFormat="1" ht="46.95" customHeight="1" spans="1:244">
      <c r="A3" s="9" t="s">
        <v>2</v>
      </c>
      <c r="B3" s="9"/>
      <c r="C3" s="9"/>
      <c r="D3" s="10" t="s">
        <v>3</v>
      </c>
      <c r="E3" s="10" t="s">
        <v>193</v>
      </c>
      <c r="F3" s="11" t="s">
        <v>194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0" t="s">
        <v>15</v>
      </c>
      <c r="W3" s="10" t="s">
        <v>16</v>
      </c>
      <c r="X3" s="10" t="s">
        <v>17</v>
      </c>
      <c r="IJ3" s="3"/>
    </row>
    <row r="4" s="2" customFormat="1" ht="19.2" customHeight="1" spans="1:24">
      <c r="A4" s="10" t="s">
        <v>18</v>
      </c>
      <c r="B4" s="10"/>
      <c r="C4" s="13" t="s">
        <v>19</v>
      </c>
      <c r="D4" s="10"/>
      <c r="E4" s="10"/>
      <c r="F4" s="10" t="s">
        <v>20</v>
      </c>
      <c r="G4" s="11" t="s">
        <v>21</v>
      </c>
      <c r="H4" s="14" t="s">
        <v>22</v>
      </c>
      <c r="I4" s="14"/>
      <c r="J4" s="10"/>
      <c r="K4" s="10"/>
      <c r="L4" s="10" t="s">
        <v>23</v>
      </c>
      <c r="M4" s="11" t="s">
        <v>195</v>
      </c>
      <c r="N4" s="12"/>
      <c r="O4" s="12"/>
      <c r="P4" s="12"/>
      <c r="Q4" s="12"/>
      <c r="R4" s="14"/>
      <c r="S4" s="10" t="s">
        <v>30</v>
      </c>
      <c r="T4" s="11" t="s">
        <v>31</v>
      </c>
      <c r="U4" s="14"/>
      <c r="V4" s="10"/>
      <c r="W4" s="10" t="s">
        <v>40</v>
      </c>
      <c r="X4" s="10"/>
    </row>
    <row r="5" s="2" customFormat="1" ht="24" customHeight="1" spans="1:24">
      <c r="A5" s="10"/>
      <c r="B5" s="10"/>
      <c r="C5" s="13"/>
      <c r="D5" s="10"/>
      <c r="E5" s="10"/>
      <c r="F5" s="10"/>
      <c r="G5" s="10"/>
      <c r="H5" s="10" t="s">
        <v>41</v>
      </c>
      <c r="I5" s="11" t="s">
        <v>42</v>
      </c>
      <c r="J5" s="14"/>
      <c r="K5" s="10" t="s">
        <v>43</v>
      </c>
      <c r="L5" s="10"/>
      <c r="M5" s="10"/>
      <c r="N5" s="22" t="s">
        <v>25</v>
      </c>
      <c r="O5" s="22" t="s">
        <v>26</v>
      </c>
      <c r="P5" s="22" t="s">
        <v>27</v>
      </c>
      <c r="Q5" s="22" t="s">
        <v>28</v>
      </c>
      <c r="R5" s="22" t="s">
        <v>29</v>
      </c>
      <c r="S5" s="10"/>
      <c r="T5" s="10"/>
      <c r="U5" s="22" t="s">
        <v>44</v>
      </c>
      <c r="V5" s="10"/>
      <c r="W5" s="10"/>
      <c r="X5" s="10"/>
    </row>
    <row r="6" s="2" customFormat="1" ht="32" customHeight="1" spans="1:24">
      <c r="A6" s="10"/>
      <c r="B6" s="10"/>
      <c r="C6" s="13"/>
      <c r="D6" s="10"/>
      <c r="E6" s="10"/>
      <c r="F6" s="10"/>
      <c r="G6" s="10"/>
      <c r="H6" s="10"/>
      <c r="I6" s="10"/>
      <c r="J6" s="10" t="s">
        <v>45</v>
      </c>
      <c r="K6" s="10"/>
      <c r="L6" s="10"/>
      <c r="M6" s="10"/>
      <c r="N6" s="23"/>
      <c r="O6" s="23"/>
      <c r="P6" s="23"/>
      <c r="Q6" s="23"/>
      <c r="R6" s="23"/>
      <c r="S6" s="10"/>
      <c r="T6" s="10"/>
      <c r="U6" s="23"/>
      <c r="V6" s="10"/>
      <c r="W6" s="10"/>
      <c r="X6" s="10"/>
    </row>
    <row r="7" s="3" customFormat="1" ht="33" customHeight="1" spans="1:243">
      <c r="A7" s="15"/>
      <c r="B7" s="15"/>
      <c r="C7" s="16" t="s">
        <v>46</v>
      </c>
      <c r="D7" s="17">
        <f>E7+V7</f>
        <v>134400994.363667</v>
      </c>
      <c r="E7" s="17">
        <f>F7+G7+L7+M7+S7+T7</f>
        <v>134101950.343667</v>
      </c>
      <c r="F7" s="17">
        <f>F8+F37+F66+F95+F124</f>
        <v>45127237.32</v>
      </c>
      <c r="G7" s="17">
        <f t="shared" ref="G7:X7" si="0">G8+G37+G66+G95+G124</f>
        <v>47091050.165</v>
      </c>
      <c r="H7" s="17">
        <f t="shared" si="0"/>
        <v>35902149.43</v>
      </c>
      <c r="I7" s="17">
        <f t="shared" si="0"/>
        <v>4395216</v>
      </c>
      <c r="J7" s="17">
        <f t="shared" si="0"/>
        <v>3938514</v>
      </c>
      <c r="K7" s="17">
        <f t="shared" si="0"/>
        <v>6793684.735</v>
      </c>
      <c r="L7" s="17">
        <f t="shared" si="0"/>
        <v>3792179.92666667</v>
      </c>
      <c r="M7" s="17">
        <f t="shared" si="0"/>
        <v>25645673.88</v>
      </c>
      <c r="N7" s="17">
        <f t="shared" si="0"/>
        <v>13596459.34</v>
      </c>
      <c r="O7" s="17">
        <f t="shared" si="0"/>
        <v>6277102.69</v>
      </c>
      <c r="P7" s="17">
        <f t="shared" si="0"/>
        <v>5506069.87</v>
      </c>
      <c r="Q7" s="17">
        <f t="shared" si="0"/>
        <v>182817.98</v>
      </c>
      <c r="R7" s="17">
        <f t="shared" si="0"/>
        <v>83224</v>
      </c>
      <c r="S7" s="17">
        <f t="shared" si="0"/>
        <v>9981126.572</v>
      </c>
      <c r="T7" s="17">
        <f t="shared" si="0"/>
        <v>2464682.48</v>
      </c>
      <c r="U7" s="17">
        <f t="shared" si="0"/>
        <v>0</v>
      </c>
      <c r="V7" s="17">
        <f t="shared" si="0"/>
        <v>299044.02</v>
      </c>
      <c r="W7" s="17">
        <f t="shared" si="0"/>
        <v>299044.02</v>
      </c>
      <c r="X7" s="25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</row>
    <row r="8" s="3" customFormat="1" ht="33" customHeight="1" spans="1:243">
      <c r="A8" s="15">
        <v>2010350</v>
      </c>
      <c r="B8" s="15">
        <f>LEN(A8)</f>
        <v>7</v>
      </c>
      <c r="C8" s="18" t="s">
        <v>196</v>
      </c>
      <c r="D8" s="17">
        <f t="shared" ref="D8:D39" si="1">E8+V8</f>
        <v>98774193.9116667</v>
      </c>
      <c r="E8" s="17">
        <f t="shared" ref="E8:E39" si="2">F8+G8+L8+M8+S8+T8</f>
        <v>98475149.8916667</v>
      </c>
      <c r="F8" s="19">
        <f>SUM(F9:F36)</f>
        <v>45127237.32</v>
      </c>
      <c r="G8" s="19">
        <f t="shared" ref="G8:X8" si="3">SUM(G9:G36)</f>
        <v>47091050.165</v>
      </c>
      <c r="H8" s="19">
        <f t="shared" si="3"/>
        <v>35902149.43</v>
      </c>
      <c r="I8" s="19">
        <f t="shared" si="3"/>
        <v>4395216</v>
      </c>
      <c r="J8" s="19">
        <f t="shared" si="3"/>
        <v>3938514</v>
      </c>
      <c r="K8" s="19">
        <f t="shared" si="3"/>
        <v>6793684.735</v>
      </c>
      <c r="L8" s="19">
        <f t="shared" si="3"/>
        <v>3792179.92666667</v>
      </c>
      <c r="M8" s="19">
        <f t="shared" si="3"/>
        <v>0</v>
      </c>
      <c r="N8" s="19">
        <f t="shared" si="3"/>
        <v>0</v>
      </c>
      <c r="O8" s="19">
        <f t="shared" si="3"/>
        <v>0</v>
      </c>
      <c r="P8" s="19">
        <f t="shared" si="3"/>
        <v>0</v>
      </c>
      <c r="Q8" s="19">
        <f t="shared" si="3"/>
        <v>0</v>
      </c>
      <c r="R8" s="19">
        <f t="shared" si="3"/>
        <v>0</v>
      </c>
      <c r="S8" s="19">
        <f t="shared" si="3"/>
        <v>0</v>
      </c>
      <c r="T8" s="19">
        <f t="shared" si="3"/>
        <v>2464682.48</v>
      </c>
      <c r="U8" s="19">
        <f t="shared" si="3"/>
        <v>0</v>
      </c>
      <c r="V8" s="19">
        <f t="shared" si="3"/>
        <v>299044.02</v>
      </c>
      <c r="W8" s="19">
        <f t="shared" si="3"/>
        <v>299044.02</v>
      </c>
      <c r="X8" s="25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</row>
    <row r="9" s="3" customFormat="1" ht="33" customHeight="1" spans="1:243">
      <c r="A9" s="15">
        <v>2010350</v>
      </c>
      <c r="B9" s="15"/>
      <c r="C9" s="18" t="s">
        <v>197</v>
      </c>
      <c r="D9" s="17">
        <f t="shared" si="1"/>
        <v>8616266.21</v>
      </c>
      <c r="E9" s="17">
        <f t="shared" si="2"/>
        <v>8616266.21</v>
      </c>
      <c r="F9" s="20">
        <v>4183674.6</v>
      </c>
      <c r="G9" s="17">
        <f t="shared" ref="G8:G39" si="4">H9+I9+K9</f>
        <v>4065164.86</v>
      </c>
      <c r="H9" s="20">
        <v>3294527.1</v>
      </c>
      <c r="I9" s="20">
        <v>147454.8</v>
      </c>
      <c r="J9" s="20">
        <v>123600</v>
      </c>
      <c r="K9" s="20">
        <v>623182.96</v>
      </c>
      <c r="L9" s="20">
        <v>348639.55</v>
      </c>
      <c r="M9" s="17">
        <f t="shared" ref="M8:M39" si="5">N9+O9+P9+Q9+R9</f>
        <v>0</v>
      </c>
      <c r="N9" s="20"/>
      <c r="O9" s="20"/>
      <c r="P9" s="20"/>
      <c r="Q9" s="20"/>
      <c r="R9" s="20"/>
      <c r="S9" s="20"/>
      <c r="T9" s="20">
        <v>18787.2</v>
      </c>
      <c r="U9" s="20"/>
      <c r="V9" s="17">
        <f t="shared" ref="V8:V39" si="6">W9</f>
        <v>0</v>
      </c>
      <c r="W9" s="20">
        <v>0</v>
      </c>
      <c r="X9" s="25"/>
      <c r="Y9" s="1"/>
      <c r="Z9" s="1"/>
      <c r="AA9" s="1">
        <f>D9+D38+D67+D96+D125</f>
        <v>11875445.51</v>
      </c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</row>
    <row r="10" s="3" customFormat="1" ht="33" customHeight="1" spans="1:243">
      <c r="A10" s="15">
        <v>2010350</v>
      </c>
      <c r="B10" s="15"/>
      <c r="C10" s="18" t="s">
        <v>198</v>
      </c>
      <c r="D10" s="17">
        <f t="shared" si="1"/>
        <v>3441801.65</v>
      </c>
      <c r="E10" s="17">
        <f t="shared" si="2"/>
        <v>3435127.25</v>
      </c>
      <c r="F10" s="20">
        <v>1601744.76</v>
      </c>
      <c r="G10" s="17">
        <f t="shared" si="4"/>
        <v>1629600.08</v>
      </c>
      <c r="H10" s="20">
        <v>1253365.8</v>
      </c>
      <c r="I10" s="20">
        <v>138308.4</v>
      </c>
      <c r="J10" s="20">
        <v>119892</v>
      </c>
      <c r="K10" s="20">
        <v>237925.88</v>
      </c>
      <c r="L10" s="20">
        <v>133478.73</v>
      </c>
      <c r="M10" s="17">
        <f t="shared" si="5"/>
        <v>0</v>
      </c>
      <c r="N10" s="20"/>
      <c r="O10" s="20"/>
      <c r="P10" s="20"/>
      <c r="Q10" s="20"/>
      <c r="R10" s="20"/>
      <c r="S10" s="20"/>
      <c r="T10" s="20">
        <v>70303.68</v>
      </c>
      <c r="U10" s="20"/>
      <c r="V10" s="17">
        <f t="shared" si="6"/>
        <v>6674.4</v>
      </c>
      <c r="W10" s="20">
        <v>6674.4</v>
      </c>
      <c r="X10" s="25"/>
      <c r="Y10" s="1"/>
      <c r="Z10" s="1"/>
      <c r="AA10" s="1">
        <f t="shared" ref="AA10:AA36" si="7">D10+D39+D68+D97+D126</f>
        <v>4691168.942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</row>
    <row r="11" s="3" customFormat="1" ht="33" customHeight="1" spans="1:243">
      <c r="A11" s="15">
        <v>2010350</v>
      </c>
      <c r="B11" s="15"/>
      <c r="C11" s="18" t="s">
        <v>199</v>
      </c>
      <c r="D11" s="17">
        <f t="shared" si="1"/>
        <v>3407873.31</v>
      </c>
      <c r="E11" s="17">
        <f t="shared" si="2"/>
        <v>3407873.31</v>
      </c>
      <c r="F11" s="20">
        <v>1505769</v>
      </c>
      <c r="G11" s="17">
        <f t="shared" si="4"/>
        <v>1550299.35</v>
      </c>
      <c r="H11" s="20">
        <v>1191893.34</v>
      </c>
      <c r="I11" s="20">
        <v>132622.8</v>
      </c>
      <c r="J11" s="20">
        <v>113094</v>
      </c>
      <c r="K11" s="20">
        <v>225783.21</v>
      </c>
      <c r="L11" s="20">
        <v>125481</v>
      </c>
      <c r="M11" s="17">
        <f t="shared" si="5"/>
        <v>0</v>
      </c>
      <c r="N11" s="20"/>
      <c r="O11" s="20"/>
      <c r="P11" s="20"/>
      <c r="Q11" s="20"/>
      <c r="R11" s="20"/>
      <c r="S11" s="20"/>
      <c r="T11" s="20">
        <v>226323.96</v>
      </c>
      <c r="U11" s="20"/>
      <c r="V11" s="17">
        <f t="shared" si="6"/>
        <v>0</v>
      </c>
      <c r="W11" s="20"/>
      <c r="X11" s="25"/>
      <c r="Y11" s="1"/>
      <c r="Z11" s="1"/>
      <c r="AA11" s="1">
        <f t="shared" si="7"/>
        <v>4627437.76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</row>
    <row r="12" s="3" customFormat="1" ht="33" customHeight="1" spans="1:243">
      <c r="A12" s="15">
        <v>2010350</v>
      </c>
      <c r="B12" s="15"/>
      <c r="C12" s="18" t="s">
        <v>200</v>
      </c>
      <c r="D12" s="17">
        <f t="shared" si="1"/>
        <v>3128393.125</v>
      </c>
      <c r="E12" s="17">
        <f t="shared" si="2"/>
        <v>3128393.125</v>
      </c>
      <c r="F12" s="20">
        <v>1504076</v>
      </c>
      <c r="G12" s="17">
        <f t="shared" si="4"/>
        <v>1428649.455</v>
      </c>
      <c r="H12" s="20">
        <v>1104077.4</v>
      </c>
      <c r="I12" s="20">
        <v>98014.8</v>
      </c>
      <c r="J12" s="20">
        <v>74160</v>
      </c>
      <c r="K12" s="20">
        <v>226557.255</v>
      </c>
      <c r="L12" s="20">
        <v>125339.67</v>
      </c>
      <c r="M12" s="17">
        <f t="shared" si="5"/>
        <v>0</v>
      </c>
      <c r="N12" s="20"/>
      <c r="O12" s="20"/>
      <c r="P12" s="20"/>
      <c r="Q12" s="20"/>
      <c r="R12" s="20"/>
      <c r="S12" s="20"/>
      <c r="T12" s="20">
        <v>70328</v>
      </c>
      <c r="U12" s="20"/>
      <c r="V12" s="17">
        <f t="shared" si="6"/>
        <v>0</v>
      </c>
      <c r="W12" s="20">
        <v>0</v>
      </c>
      <c r="X12" s="25"/>
      <c r="Y12" s="1"/>
      <c r="Z12" s="1"/>
      <c r="AA12" s="1">
        <f t="shared" si="7"/>
        <v>4102737.695</v>
      </c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</row>
    <row r="13" s="3" customFormat="1" ht="33" customHeight="1" spans="1:243">
      <c r="A13" s="15">
        <v>2010350</v>
      </c>
      <c r="B13" s="15"/>
      <c r="C13" s="18" t="s">
        <v>201</v>
      </c>
      <c r="D13" s="17">
        <f t="shared" si="1"/>
        <v>3285946.25</v>
      </c>
      <c r="E13" s="17">
        <f t="shared" si="2"/>
        <v>3282609.05</v>
      </c>
      <c r="F13" s="20">
        <v>1524544</v>
      </c>
      <c r="G13" s="17">
        <f t="shared" si="4"/>
        <v>1631020.05</v>
      </c>
      <c r="H13" s="20">
        <v>1227823.46</v>
      </c>
      <c r="I13" s="20">
        <v>175017.6</v>
      </c>
      <c r="J13" s="20">
        <v>162534</v>
      </c>
      <c r="K13" s="20">
        <v>228178.99</v>
      </c>
      <c r="L13" s="20">
        <v>127045</v>
      </c>
      <c r="M13" s="17">
        <f t="shared" si="5"/>
        <v>0</v>
      </c>
      <c r="N13" s="20"/>
      <c r="O13" s="20"/>
      <c r="P13" s="20"/>
      <c r="Q13" s="20"/>
      <c r="R13" s="20"/>
      <c r="S13" s="20"/>
      <c r="T13" s="20">
        <v>0</v>
      </c>
      <c r="U13" s="20"/>
      <c r="V13" s="17">
        <f t="shared" si="6"/>
        <v>3337.2</v>
      </c>
      <c r="W13" s="20">
        <v>3337.2</v>
      </c>
      <c r="X13" s="25"/>
      <c r="Y13" s="1"/>
      <c r="Z13" s="1"/>
      <c r="AA13" s="1">
        <f t="shared" si="7"/>
        <v>4474788.25</v>
      </c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</row>
    <row r="14" s="3" customFormat="1" ht="33" customHeight="1" spans="1:243">
      <c r="A14" s="15">
        <v>2010350</v>
      </c>
      <c r="B14" s="15"/>
      <c r="C14" s="18" t="s">
        <v>202</v>
      </c>
      <c r="D14" s="17">
        <f t="shared" si="1"/>
        <v>3324618.31</v>
      </c>
      <c r="E14" s="17">
        <f t="shared" si="2"/>
        <v>3313766.23</v>
      </c>
      <c r="F14" s="20">
        <v>1386001</v>
      </c>
      <c r="G14" s="17">
        <f t="shared" si="4"/>
        <v>1597609.11</v>
      </c>
      <c r="H14" s="20">
        <v>1218905.92</v>
      </c>
      <c r="I14" s="20">
        <v>170938.8</v>
      </c>
      <c r="J14" s="20">
        <v>155736</v>
      </c>
      <c r="K14" s="20">
        <v>207764.39</v>
      </c>
      <c r="L14" s="20">
        <v>115500</v>
      </c>
      <c r="M14" s="17">
        <f t="shared" si="5"/>
        <v>0</v>
      </c>
      <c r="N14" s="20"/>
      <c r="O14" s="20"/>
      <c r="P14" s="20"/>
      <c r="Q14" s="20"/>
      <c r="R14" s="20"/>
      <c r="S14" s="20"/>
      <c r="T14" s="20">
        <v>214656.12</v>
      </c>
      <c r="U14" s="20"/>
      <c r="V14" s="17">
        <f t="shared" si="6"/>
        <v>10852.08</v>
      </c>
      <c r="W14" s="20">
        <v>10852.08</v>
      </c>
      <c r="X14" s="25"/>
      <c r="Y14" s="1"/>
      <c r="Z14" s="1"/>
      <c r="AA14" s="1">
        <f t="shared" si="7"/>
        <v>4437929.87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</row>
    <row r="15" s="3" customFormat="1" ht="33" customHeight="1" spans="1:243">
      <c r="A15" s="15">
        <v>2010350</v>
      </c>
      <c r="B15" s="15"/>
      <c r="C15" s="18" t="s">
        <v>203</v>
      </c>
      <c r="D15" s="17">
        <f t="shared" si="1"/>
        <v>3412085.46</v>
      </c>
      <c r="E15" s="17">
        <f t="shared" si="2"/>
        <v>3385635.06</v>
      </c>
      <c r="F15" s="20">
        <v>1536274</v>
      </c>
      <c r="G15" s="17">
        <f t="shared" si="4"/>
        <v>1649786.02</v>
      </c>
      <c r="H15" s="20">
        <v>1242921.6</v>
      </c>
      <c r="I15" s="20">
        <v>175264.8</v>
      </c>
      <c r="J15" s="20">
        <v>160062</v>
      </c>
      <c r="K15" s="20">
        <v>231599.62</v>
      </c>
      <c r="L15" s="20">
        <v>128023</v>
      </c>
      <c r="M15" s="17">
        <f t="shared" si="5"/>
        <v>0</v>
      </c>
      <c r="N15" s="20"/>
      <c r="O15" s="20"/>
      <c r="P15" s="20"/>
      <c r="Q15" s="20"/>
      <c r="R15" s="20"/>
      <c r="S15" s="20"/>
      <c r="T15" s="20">
        <v>71552.04</v>
      </c>
      <c r="U15" s="20"/>
      <c r="V15" s="17">
        <f t="shared" si="6"/>
        <v>26450.4</v>
      </c>
      <c r="W15" s="20">
        <v>26450.4</v>
      </c>
      <c r="X15" s="25"/>
      <c r="Y15" s="1"/>
      <c r="Z15" s="1"/>
      <c r="AA15" s="1">
        <f t="shared" si="7"/>
        <v>4633204.77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</row>
    <row r="16" s="3" customFormat="1" ht="33" customHeight="1" spans="1:243">
      <c r="A16" s="15">
        <v>2010350</v>
      </c>
      <c r="B16" s="15"/>
      <c r="C16" s="18" t="s">
        <v>204</v>
      </c>
      <c r="D16" s="17">
        <f t="shared" si="1"/>
        <v>3442975.4</v>
      </c>
      <c r="E16" s="17">
        <f t="shared" si="2"/>
        <v>3436795.4</v>
      </c>
      <c r="F16" s="20">
        <v>1542009</v>
      </c>
      <c r="G16" s="17">
        <f t="shared" si="4"/>
        <v>1623181.32</v>
      </c>
      <c r="H16" s="20">
        <v>1217095.58</v>
      </c>
      <c r="I16" s="20">
        <v>175759.2</v>
      </c>
      <c r="J16" s="20">
        <v>150792</v>
      </c>
      <c r="K16" s="20">
        <v>230326.54</v>
      </c>
      <c r="L16" s="20">
        <v>128501</v>
      </c>
      <c r="M16" s="17">
        <f t="shared" si="5"/>
        <v>0</v>
      </c>
      <c r="N16" s="20"/>
      <c r="O16" s="20"/>
      <c r="P16" s="20"/>
      <c r="Q16" s="20"/>
      <c r="R16" s="20"/>
      <c r="S16" s="20"/>
      <c r="T16" s="20">
        <v>143104.08</v>
      </c>
      <c r="U16" s="20"/>
      <c r="V16" s="17">
        <f t="shared" si="6"/>
        <v>6180</v>
      </c>
      <c r="W16" s="20">
        <v>6180</v>
      </c>
      <c r="X16" s="25"/>
      <c r="Y16" s="1"/>
      <c r="Z16" s="1"/>
      <c r="AA16" s="1">
        <f t="shared" si="7"/>
        <v>4665061.36</v>
      </c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</row>
    <row r="17" s="3" customFormat="1" ht="33" customHeight="1" spans="1:243">
      <c r="A17" s="15">
        <v>2010350</v>
      </c>
      <c r="B17" s="15"/>
      <c r="C17" s="18" t="s">
        <v>205</v>
      </c>
      <c r="D17" s="17">
        <f t="shared" si="1"/>
        <v>3040954.12</v>
      </c>
      <c r="E17" s="17">
        <f t="shared" si="2"/>
        <v>3008193.94</v>
      </c>
      <c r="F17" s="20">
        <v>1396025</v>
      </c>
      <c r="G17" s="17">
        <f t="shared" si="4"/>
        <v>1428953.98</v>
      </c>
      <c r="H17" s="20">
        <v>1106084.44</v>
      </c>
      <c r="I17" s="20">
        <v>114206.4</v>
      </c>
      <c r="J17" s="20">
        <v>100116</v>
      </c>
      <c r="K17" s="20">
        <v>208663.14</v>
      </c>
      <c r="L17" s="20">
        <v>116335</v>
      </c>
      <c r="M17" s="17">
        <f t="shared" si="5"/>
        <v>0</v>
      </c>
      <c r="N17" s="20"/>
      <c r="O17" s="20"/>
      <c r="P17" s="20"/>
      <c r="Q17" s="20"/>
      <c r="R17" s="20"/>
      <c r="S17" s="20"/>
      <c r="T17" s="20">
        <v>66879.96</v>
      </c>
      <c r="U17" s="20"/>
      <c r="V17" s="17">
        <f t="shared" si="6"/>
        <v>32760.18</v>
      </c>
      <c r="W17" s="20">
        <v>32760.18</v>
      </c>
      <c r="X17" s="25"/>
      <c r="Y17" s="1"/>
      <c r="Z17" s="1"/>
      <c r="AA17" s="1">
        <f t="shared" si="7"/>
        <v>4116850.67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</row>
    <row r="18" s="3" customFormat="1" ht="33" customHeight="1" spans="1:243">
      <c r="A18" s="15">
        <v>2010350</v>
      </c>
      <c r="B18" s="15"/>
      <c r="C18" s="18" t="s">
        <v>206</v>
      </c>
      <c r="D18" s="17">
        <f t="shared" si="1"/>
        <v>4536258.925</v>
      </c>
      <c r="E18" s="17">
        <f t="shared" si="2"/>
        <v>4536258.925</v>
      </c>
      <c r="F18" s="20">
        <v>2156808</v>
      </c>
      <c r="G18" s="17">
        <f t="shared" si="4"/>
        <v>2114049.765</v>
      </c>
      <c r="H18" s="20">
        <v>1653403.38</v>
      </c>
      <c r="I18" s="20">
        <v>143128.8</v>
      </c>
      <c r="J18" s="20">
        <v>123600</v>
      </c>
      <c r="K18" s="20">
        <v>317517.585</v>
      </c>
      <c r="L18" s="20">
        <v>179734</v>
      </c>
      <c r="M18" s="17">
        <f t="shared" si="5"/>
        <v>0</v>
      </c>
      <c r="N18" s="20"/>
      <c r="O18" s="20"/>
      <c r="P18" s="20"/>
      <c r="Q18" s="20"/>
      <c r="R18" s="20"/>
      <c r="S18" s="20"/>
      <c r="T18" s="20">
        <v>85667.16</v>
      </c>
      <c r="U18" s="20"/>
      <c r="V18" s="17">
        <f t="shared" si="6"/>
        <v>0</v>
      </c>
      <c r="W18" s="20">
        <v>0</v>
      </c>
      <c r="X18" s="25"/>
      <c r="Y18" s="1"/>
      <c r="Z18" s="1"/>
      <c r="AA18" s="1">
        <f t="shared" si="7"/>
        <v>6211445.145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</row>
    <row r="19" s="3" customFormat="1" ht="33" customHeight="1" spans="1:243">
      <c r="A19" s="15">
        <v>2010350</v>
      </c>
      <c r="B19" s="15"/>
      <c r="C19" s="18" t="s">
        <v>207</v>
      </c>
      <c r="D19" s="17">
        <f t="shared" si="1"/>
        <v>5488337.005</v>
      </c>
      <c r="E19" s="17">
        <f t="shared" si="2"/>
        <v>5488337.005</v>
      </c>
      <c r="F19" s="20">
        <v>2598356</v>
      </c>
      <c r="G19" s="17">
        <f t="shared" si="4"/>
        <v>2587783.845</v>
      </c>
      <c r="H19" s="20">
        <v>2021657.22</v>
      </c>
      <c r="I19" s="20">
        <v>179838</v>
      </c>
      <c r="J19" s="20">
        <v>157590</v>
      </c>
      <c r="K19" s="20">
        <v>386288.625</v>
      </c>
      <c r="L19" s="20">
        <v>216530</v>
      </c>
      <c r="M19" s="17">
        <f t="shared" si="5"/>
        <v>0</v>
      </c>
      <c r="N19" s="20"/>
      <c r="O19" s="20"/>
      <c r="P19" s="20"/>
      <c r="Q19" s="20"/>
      <c r="R19" s="20"/>
      <c r="S19" s="20"/>
      <c r="T19" s="20">
        <v>85667.16</v>
      </c>
      <c r="U19" s="20"/>
      <c r="V19" s="17">
        <f t="shared" si="6"/>
        <v>0</v>
      </c>
      <c r="W19" s="20">
        <v>0</v>
      </c>
      <c r="X19" s="25"/>
      <c r="Y19" s="1"/>
      <c r="Z19" s="1"/>
      <c r="AA19" s="1">
        <f t="shared" si="7"/>
        <v>7523314.635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</row>
    <row r="20" s="3" customFormat="1" ht="33" customHeight="1" spans="1:243">
      <c r="A20" s="15">
        <v>2010350</v>
      </c>
      <c r="B20" s="15"/>
      <c r="C20" s="18" t="s">
        <v>208</v>
      </c>
      <c r="D20" s="17">
        <f t="shared" si="1"/>
        <v>3422801.04</v>
      </c>
      <c r="E20" s="17">
        <f t="shared" si="2"/>
        <v>3399440.64</v>
      </c>
      <c r="F20" s="20">
        <v>1492631</v>
      </c>
      <c r="G20" s="17">
        <f t="shared" si="4"/>
        <v>1643991.64</v>
      </c>
      <c r="H20" s="20">
        <v>1252130.2</v>
      </c>
      <c r="I20" s="20">
        <v>169826.4</v>
      </c>
      <c r="J20" s="20">
        <v>155736</v>
      </c>
      <c r="K20" s="20">
        <v>222035.04</v>
      </c>
      <c r="L20" s="20">
        <v>124386</v>
      </c>
      <c r="M20" s="17">
        <f t="shared" si="5"/>
        <v>0</v>
      </c>
      <c r="N20" s="20"/>
      <c r="O20" s="20"/>
      <c r="P20" s="20"/>
      <c r="Q20" s="20"/>
      <c r="R20" s="20"/>
      <c r="S20" s="20"/>
      <c r="T20" s="20">
        <v>138432</v>
      </c>
      <c r="U20" s="20"/>
      <c r="V20" s="17">
        <f t="shared" si="6"/>
        <v>23360.4</v>
      </c>
      <c r="W20" s="20">
        <v>23360.4</v>
      </c>
      <c r="X20" s="25"/>
      <c r="Y20" s="1"/>
      <c r="Z20" s="1"/>
      <c r="AA20" s="1">
        <f t="shared" si="7"/>
        <v>4601980.496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</row>
    <row r="21" s="3" customFormat="1" ht="33" customHeight="1" spans="1:243">
      <c r="A21" s="15">
        <v>2010350</v>
      </c>
      <c r="B21" s="15"/>
      <c r="C21" s="18" t="s">
        <v>209</v>
      </c>
      <c r="D21" s="17">
        <f t="shared" si="1"/>
        <v>3061695.715</v>
      </c>
      <c r="E21" s="17">
        <f t="shared" si="2"/>
        <v>3061695.715</v>
      </c>
      <c r="F21" s="20">
        <v>1390240</v>
      </c>
      <c r="G21" s="17">
        <f t="shared" si="4"/>
        <v>1412498.635</v>
      </c>
      <c r="H21" s="20">
        <v>1054550.46</v>
      </c>
      <c r="I21" s="20">
        <v>151039.2</v>
      </c>
      <c r="J21" s="20">
        <v>139668</v>
      </c>
      <c r="K21" s="20">
        <v>206908.975</v>
      </c>
      <c r="L21" s="20">
        <v>115853</v>
      </c>
      <c r="M21" s="17">
        <f t="shared" si="5"/>
        <v>0</v>
      </c>
      <c r="N21" s="20"/>
      <c r="O21" s="20"/>
      <c r="P21" s="20"/>
      <c r="Q21" s="20"/>
      <c r="R21" s="20"/>
      <c r="S21" s="20"/>
      <c r="T21" s="20">
        <v>143104.08</v>
      </c>
      <c r="U21" s="20"/>
      <c r="V21" s="17">
        <f t="shared" si="6"/>
        <v>0</v>
      </c>
      <c r="W21" s="20"/>
      <c r="X21" s="25"/>
      <c r="Y21" s="1"/>
      <c r="Z21" s="1"/>
      <c r="AA21" s="1">
        <f t="shared" si="7"/>
        <v>4156071.975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</row>
    <row r="22" s="3" customFormat="1" ht="33" customHeight="1" spans="1:243">
      <c r="A22" s="15">
        <v>2010350</v>
      </c>
      <c r="B22" s="15"/>
      <c r="C22" s="18" t="s">
        <v>210</v>
      </c>
      <c r="D22" s="17">
        <f t="shared" si="1"/>
        <v>2382880.75</v>
      </c>
      <c r="E22" s="17">
        <f t="shared" si="2"/>
        <v>2382880.75</v>
      </c>
      <c r="F22" s="20">
        <v>1075654</v>
      </c>
      <c r="G22" s="17">
        <f t="shared" si="4"/>
        <v>1127249.51</v>
      </c>
      <c r="H22" s="20">
        <v>837421.93</v>
      </c>
      <c r="I22" s="20">
        <v>127308</v>
      </c>
      <c r="J22" s="20">
        <v>109386</v>
      </c>
      <c r="K22" s="20">
        <v>162519.58</v>
      </c>
      <c r="L22" s="20">
        <v>89638</v>
      </c>
      <c r="M22" s="17">
        <f t="shared" si="5"/>
        <v>0</v>
      </c>
      <c r="N22" s="20"/>
      <c r="O22" s="20"/>
      <c r="P22" s="20"/>
      <c r="Q22" s="20"/>
      <c r="R22" s="20"/>
      <c r="S22" s="20"/>
      <c r="T22" s="20">
        <v>90339.24</v>
      </c>
      <c r="U22" s="20"/>
      <c r="V22" s="17">
        <f t="shared" si="6"/>
        <v>0</v>
      </c>
      <c r="W22" s="20">
        <v>0</v>
      </c>
      <c r="X22" s="25"/>
      <c r="Y22" s="1"/>
      <c r="Z22" s="1"/>
      <c r="AA22" s="1">
        <f t="shared" si="7"/>
        <v>3250016.072</v>
      </c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</row>
    <row r="23" s="3" customFormat="1" ht="33" customHeight="1" spans="1:243">
      <c r="A23" s="15">
        <v>2010350</v>
      </c>
      <c r="B23" s="15"/>
      <c r="C23" s="18" t="s">
        <v>211</v>
      </c>
      <c r="D23" s="17">
        <f t="shared" si="1"/>
        <v>2609013.39</v>
      </c>
      <c r="E23" s="17">
        <f t="shared" si="2"/>
        <v>2609013.39</v>
      </c>
      <c r="F23" s="20">
        <v>1157650</v>
      </c>
      <c r="G23" s="17">
        <f t="shared" si="4"/>
        <v>1269225.23</v>
      </c>
      <c r="H23" s="20">
        <v>971730.84</v>
      </c>
      <c r="I23" s="20">
        <v>122364</v>
      </c>
      <c r="J23" s="20">
        <v>104442</v>
      </c>
      <c r="K23" s="20">
        <v>175130.39</v>
      </c>
      <c r="L23" s="20">
        <v>96471</v>
      </c>
      <c r="M23" s="17">
        <f t="shared" si="5"/>
        <v>0</v>
      </c>
      <c r="N23" s="20"/>
      <c r="O23" s="20"/>
      <c r="P23" s="20"/>
      <c r="Q23" s="20"/>
      <c r="R23" s="20"/>
      <c r="S23" s="20"/>
      <c r="T23" s="20">
        <v>85667.16</v>
      </c>
      <c r="U23" s="20"/>
      <c r="V23" s="17">
        <f t="shared" si="6"/>
        <v>0</v>
      </c>
      <c r="W23" s="20">
        <v>0</v>
      </c>
      <c r="X23" s="25"/>
      <c r="Y23" s="1"/>
      <c r="Z23" s="1"/>
      <c r="AA23" s="1">
        <f t="shared" si="7"/>
        <v>3545333.86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</row>
    <row r="24" s="3" customFormat="1" ht="33" customHeight="1" spans="1:243">
      <c r="A24" s="15">
        <v>2010350</v>
      </c>
      <c r="B24" s="15"/>
      <c r="C24" s="18" t="s">
        <v>212</v>
      </c>
      <c r="D24" s="17">
        <f t="shared" si="1"/>
        <v>2904699.78</v>
      </c>
      <c r="E24" s="17">
        <f t="shared" si="2"/>
        <v>2904699.78</v>
      </c>
      <c r="F24" s="20">
        <v>1251413</v>
      </c>
      <c r="G24" s="17">
        <f t="shared" si="4"/>
        <v>1322456.34</v>
      </c>
      <c r="H24" s="20">
        <v>987897.92</v>
      </c>
      <c r="I24" s="20">
        <v>147949.2</v>
      </c>
      <c r="J24" s="20">
        <v>140904</v>
      </c>
      <c r="K24" s="20">
        <v>186609.22</v>
      </c>
      <c r="L24" s="20">
        <v>104284</v>
      </c>
      <c r="M24" s="17">
        <f t="shared" si="5"/>
        <v>0</v>
      </c>
      <c r="N24" s="20"/>
      <c r="O24" s="20"/>
      <c r="P24" s="20"/>
      <c r="Q24" s="20"/>
      <c r="R24" s="20"/>
      <c r="S24" s="20"/>
      <c r="T24" s="20">
        <v>226546.44</v>
      </c>
      <c r="U24" s="20"/>
      <c r="V24" s="17">
        <f t="shared" si="6"/>
        <v>0</v>
      </c>
      <c r="W24" s="20">
        <v>0</v>
      </c>
      <c r="X24" s="25"/>
      <c r="Y24" s="1"/>
      <c r="Z24" s="1"/>
      <c r="AA24" s="1">
        <f t="shared" si="7"/>
        <v>3919799.32</v>
      </c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</row>
    <row r="25" s="3" customFormat="1" ht="33" customHeight="1" spans="1:243">
      <c r="A25" s="15">
        <v>2010350</v>
      </c>
      <c r="B25" s="15"/>
      <c r="C25" s="18" t="s">
        <v>213</v>
      </c>
      <c r="D25" s="17">
        <f t="shared" si="1"/>
        <v>3325114.48</v>
      </c>
      <c r="E25" s="17">
        <f t="shared" si="2"/>
        <v>3325114.48</v>
      </c>
      <c r="F25" s="20">
        <v>1567668.24</v>
      </c>
      <c r="G25" s="17">
        <f t="shared" si="4"/>
        <v>1626807.24</v>
      </c>
      <c r="H25" s="20">
        <v>1258087.32</v>
      </c>
      <c r="I25" s="20">
        <v>133240.8</v>
      </c>
      <c r="J25" s="20">
        <v>113712</v>
      </c>
      <c r="K25" s="20">
        <v>235479.12</v>
      </c>
      <c r="L25" s="20">
        <v>130639</v>
      </c>
      <c r="M25" s="17">
        <f t="shared" si="5"/>
        <v>0</v>
      </c>
      <c r="N25" s="20"/>
      <c r="O25" s="20"/>
      <c r="P25" s="20"/>
      <c r="Q25" s="20"/>
      <c r="R25" s="20"/>
      <c r="S25" s="20"/>
      <c r="T25" s="20">
        <v>0</v>
      </c>
      <c r="U25" s="20"/>
      <c r="V25" s="17">
        <f t="shared" si="6"/>
        <v>0</v>
      </c>
      <c r="W25" s="20"/>
      <c r="X25" s="25"/>
      <c r="Y25" s="1"/>
      <c r="Z25" s="1"/>
      <c r="AA25" s="1">
        <f t="shared" si="7"/>
        <v>4552893.182</v>
      </c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</row>
    <row r="26" s="3" customFormat="1" ht="33" customHeight="1" spans="1:243">
      <c r="A26" s="15">
        <v>2010350</v>
      </c>
      <c r="B26" s="15"/>
      <c r="C26" s="18" t="s">
        <v>214</v>
      </c>
      <c r="D26" s="17">
        <f t="shared" si="1"/>
        <v>2637461.775</v>
      </c>
      <c r="E26" s="17">
        <f t="shared" si="2"/>
        <v>2620775.775</v>
      </c>
      <c r="F26" s="20">
        <f>[1]汇总!K54*12*1.03</f>
        <v>1208214.72</v>
      </c>
      <c r="G26" s="17">
        <f t="shared" si="4"/>
        <v>1311876.495</v>
      </c>
      <c r="H26" s="20">
        <v>994689.54</v>
      </c>
      <c r="I26" s="20">
        <v>133611.6</v>
      </c>
      <c r="J26" s="20">
        <v>121128</v>
      </c>
      <c r="K26" s="20">
        <v>183575.355</v>
      </c>
      <c r="L26" s="20">
        <v>100684.56</v>
      </c>
      <c r="M26" s="17">
        <f t="shared" si="5"/>
        <v>0</v>
      </c>
      <c r="N26" s="20"/>
      <c r="O26" s="20"/>
      <c r="P26" s="20"/>
      <c r="Q26" s="20"/>
      <c r="R26" s="20"/>
      <c r="S26" s="20"/>
      <c r="T26" s="20">
        <v>0</v>
      </c>
      <c r="U26" s="20"/>
      <c r="V26" s="17">
        <f t="shared" si="6"/>
        <v>16686</v>
      </c>
      <c r="W26" s="20">
        <v>16686</v>
      </c>
      <c r="X26" s="25"/>
      <c r="Y26" s="1"/>
      <c r="Z26" s="1"/>
      <c r="AA26" s="1">
        <f t="shared" si="7"/>
        <v>3593200.957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</row>
    <row r="27" s="3" customFormat="1" ht="33" customHeight="1" spans="1:243">
      <c r="A27" s="15">
        <v>2010350</v>
      </c>
      <c r="B27" s="15"/>
      <c r="C27" s="18" t="s">
        <v>215</v>
      </c>
      <c r="D27" s="17">
        <f t="shared" si="1"/>
        <v>2012392.66</v>
      </c>
      <c r="E27" s="17">
        <f t="shared" si="2"/>
        <v>2012392.66</v>
      </c>
      <c r="F27" s="20">
        <v>678564</v>
      </c>
      <c r="G27" s="17">
        <f t="shared" si="4"/>
        <v>1155365.42</v>
      </c>
      <c r="H27" s="20">
        <v>873221.64</v>
      </c>
      <c r="I27" s="20">
        <v>121251.6</v>
      </c>
      <c r="J27" s="20">
        <v>108768</v>
      </c>
      <c r="K27" s="20">
        <v>160892.18</v>
      </c>
      <c r="L27" s="20">
        <v>88124</v>
      </c>
      <c r="M27" s="17">
        <f t="shared" si="5"/>
        <v>0</v>
      </c>
      <c r="N27" s="20"/>
      <c r="O27" s="20"/>
      <c r="P27" s="20"/>
      <c r="Q27" s="20"/>
      <c r="R27" s="20"/>
      <c r="S27" s="20"/>
      <c r="T27" s="20">
        <v>90339.24</v>
      </c>
      <c r="U27" s="20"/>
      <c r="V27" s="17">
        <f t="shared" si="6"/>
        <v>0</v>
      </c>
      <c r="W27" s="20">
        <v>0</v>
      </c>
      <c r="X27" s="25"/>
      <c r="Y27" s="1"/>
      <c r="Z27" s="1"/>
      <c r="AA27" s="1">
        <f t="shared" si="7"/>
        <v>2872450.432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</row>
    <row r="28" s="3" customFormat="1" ht="33" customHeight="1" spans="1:243">
      <c r="A28" s="15">
        <v>2010350</v>
      </c>
      <c r="B28" s="15"/>
      <c r="C28" s="18" t="s">
        <v>216</v>
      </c>
      <c r="D28" s="17">
        <f t="shared" si="1"/>
        <v>2556390.47</v>
      </c>
      <c r="E28" s="17">
        <f t="shared" si="2"/>
        <v>2556390.47</v>
      </c>
      <c r="F28" s="20">
        <v>1166536.8</v>
      </c>
      <c r="G28" s="17">
        <f t="shared" si="4"/>
        <v>1292642.27</v>
      </c>
      <c r="H28" s="20">
        <v>956571.3</v>
      </c>
      <c r="I28" s="20">
        <v>159814.8</v>
      </c>
      <c r="J28" s="20">
        <v>140286</v>
      </c>
      <c r="K28" s="20">
        <v>176256.17</v>
      </c>
      <c r="L28" s="20">
        <v>97211.4</v>
      </c>
      <c r="M28" s="17">
        <f t="shared" si="5"/>
        <v>0</v>
      </c>
      <c r="N28" s="20"/>
      <c r="O28" s="20"/>
      <c r="P28" s="20"/>
      <c r="Q28" s="20"/>
      <c r="R28" s="20"/>
      <c r="S28" s="20"/>
      <c r="T28" s="20">
        <v>0</v>
      </c>
      <c r="U28" s="20"/>
      <c r="V28" s="17">
        <f t="shared" si="6"/>
        <v>0</v>
      </c>
      <c r="W28" s="20">
        <v>0</v>
      </c>
      <c r="X28" s="25"/>
      <c r="Y28" s="1"/>
      <c r="Z28" s="1"/>
      <c r="AA28" s="1">
        <f t="shared" si="7"/>
        <v>3474130.46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</row>
    <row r="29" s="3" customFormat="1" ht="33" customHeight="1" spans="1:243">
      <c r="A29" s="15">
        <v>2010350</v>
      </c>
      <c r="B29" s="15"/>
      <c r="C29" s="18" t="s">
        <v>217</v>
      </c>
      <c r="D29" s="17">
        <f t="shared" si="1"/>
        <v>3222307.62</v>
      </c>
      <c r="E29" s="17">
        <f t="shared" si="2"/>
        <v>3212296.02</v>
      </c>
      <c r="F29" s="20">
        <f>[1]汇总!K57*12*1.03</f>
        <v>1441064.76</v>
      </c>
      <c r="G29" s="17">
        <f t="shared" si="4"/>
        <v>1565475.37</v>
      </c>
      <c r="H29" s="20">
        <v>1162037.76</v>
      </c>
      <c r="I29" s="20">
        <v>186512.4</v>
      </c>
      <c r="J29" s="20">
        <v>176748</v>
      </c>
      <c r="K29" s="20">
        <v>216925.21</v>
      </c>
      <c r="L29" s="20">
        <v>120088.73</v>
      </c>
      <c r="M29" s="17">
        <f t="shared" si="5"/>
        <v>0</v>
      </c>
      <c r="N29" s="20"/>
      <c r="O29" s="20"/>
      <c r="P29" s="20"/>
      <c r="Q29" s="20"/>
      <c r="R29" s="20"/>
      <c r="S29" s="20"/>
      <c r="T29" s="20">
        <v>85667.16</v>
      </c>
      <c r="U29" s="20"/>
      <c r="V29" s="17">
        <f t="shared" si="6"/>
        <v>10011.6</v>
      </c>
      <c r="W29" s="20">
        <v>10011.6</v>
      </c>
      <c r="X29" s="25"/>
      <c r="Y29" s="1"/>
      <c r="Z29" s="1"/>
      <c r="AA29" s="1">
        <f t="shared" si="7"/>
        <v>4374891.134</v>
      </c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</row>
    <row r="30" s="3" customFormat="1" ht="33" customHeight="1" spans="1:243">
      <c r="A30" s="15">
        <v>2010350</v>
      </c>
      <c r="B30" s="15"/>
      <c r="C30" s="18" t="s">
        <v>218</v>
      </c>
      <c r="D30" s="17">
        <f t="shared" si="1"/>
        <v>1800116.73666667</v>
      </c>
      <c r="E30" s="17">
        <f t="shared" si="2"/>
        <v>1800116.73666667</v>
      </c>
      <c r="F30" s="20">
        <v>759089</v>
      </c>
      <c r="G30" s="17">
        <f t="shared" si="4"/>
        <v>842898</v>
      </c>
      <c r="H30" s="20">
        <v>582045</v>
      </c>
      <c r="I30" s="20">
        <v>145848</v>
      </c>
      <c r="J30" s="20">
        <v>137196</v>
      </c>
      <c r="K30" s="20">
        <v>115005</v>
      </c>
      <c r="L30" s="20">
        <v>63257.4166666667</v>
      </c>
      <c r="M30" s="17">
        <f t="shared" si="5"/>
        <v>0</v>
      </c>
      <c r="N30" s="20"/>
      <c r="O30" s="20"/>
      <c r="P30" s="20"/>
      <c r="Q30" s="20"/>
      <c r="R30" s="20"/>
      <c r="S30" s="20"/>
      <c r="T30" s="20">
        <v>134872.32</v>
      </c>
      <c r="U30" s="20"/>
      <c r="V30" s="17">
        <f t="shared" si="6"/>
        <v>0</v>
      </c>
      <c r="W30" s="20">
        <v>0</v>
      </c>
      <c r="X30" s="25"/>
      <c r="Y30" s="1"/>
      <c r="Z30" s="1"/>
      <c r="AA30" s="1">
        <f t="shared" si="7"/>
        <v>2421214.73666667</v>
      </c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</row>
    <row r="31" s="3" customFormat="1" ht="33" customHeight="1" spans="1:243">
      <c r="A31" s="15">
        <v>2010350</v>
      </c>
      <c r="B31" s="15"/>
      <c r="C31" s="18" t="s">
        <v>219</v>
      </c>
      <c r="D31" s="17">
        <f t="shared" si="1"/>
        <v>2567739.775</v>
      </c>
      <c r="E31" s="17">
        <f t="shared" si="2"/>
        <v>2564402.575</v>
      </c>
      <c r="F31" s="20">
        <f>[1]汇总!K59*12*1.03</f>
        <v>1176721.44</v>
      </c>
      <c r="G31" s="17">
        <f t="shared" si="4"/>
        <v>1289621.015</v>
      </c>
      <c r="H31" s="20">
        <v>971947.9</v>
      </c>
      <c r="I31" s="20">
        <v>140162.4</v>
      </c>
      <c r="J31" s="20">
        <v>134724</v>
      </c>
      <c r="K31" s="20">
        <v>177510.715</v>
      </c>
      <c r="L31" s="20">
        <v>98060.12</v>
      </c>
      <c r="M31" s="17">
        <f t="shared" si="5"/>
        <v>0</v>
      </c>
      <c r="N31" s="20"/>
      <c r="O31" s="20"/>
      <c r="P31" s="20"/>
      <c r="Q31" s="20"/>
      <c r="R31" s="20"/>
      <c r="S31" s="20"/>
      <c r="T31" s="20">
        <v>0</v>
      </c>
      <c r="U31" s="20"/>
      <c r="V31" s="17">
        <f t="shared" si="6"/>
        <v>3337.2</v>
      </c>
      <c r="W31" s="20">
        <v>3337.2</v>
      </c>
      <c r="X31" s="25"/>
      <c r="Y31" s="1"/>
      <c r="Z31" s="1"/>
      <c r="AA31" s="1">
        <f t="shared" si="7"/>
        <v>3493928.101</v>
      </c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</row>
    <row r="32" s="3" customFormat="1" ht="33" customHeight="1" spans="1:243">
      <c r="A32" s="15">
        <v>2010350</v>
      </c>
      <c r="B32" s="15"/>
      <c r="C32" s="18" t="s">
        <v>220</v>
      </c>
      <c r="D32" s="17">
        <f t="shared" si="1"/>
        <v>3806492.72</v>
      </c>
      <c r="E32" s="17">
        <f t="shared" si="2"/>
        <v>3806492.72</v>
      </c>
      <c r="F32" s="20">
        <f>[1]汇总!K60*12*1.03</f>
        <v>1758988.68</v>
      </c>
      <c r="G32" s="17">
        <f t="shared" si="4"/>
        <v>1829369.61</v>
      </c>
      <c r="H32" s="20">
        <v>1355620.08</v>
      </c>
      <c r="I32" s="20">
        <v>214198.8</v>
      </c>
      <c r="J32" s="20">
        <v>194670</v>
      </c>
      <c r="K32" s="20">
        <v>259550.73</v>
      </c>
      <c r="L32" s="20">
        <v>146582.39</v>
      </c>
      <c r="M32" s="17">
        <f t="shared" si="5"/>
        <v>0</v>
      </c>
      <c r="N32" s="20"/>
      <c r="O32" s="20"/>
      <c r="P32" s="20"/>
      <c r="Q32" s="20"/>
      <c r="R32" s="20"/>
      <c r="S32" s="20"/>
      <c r="T32" s="20">
        <v>71552.04</v>
      </c>
      <c r="U32" s="20"/>
      <c r="V32" s="17">
        <f t="shared" si="6"/>
        <v>0</v>
      </c>
      <c r="W32" s="20">
        <v>0</v>
      </c>
      <c r="X32" s="25"/>
      <c r="Y32" s="1"/>
      <c r="Z32" s="1"/>
      <c r="AA32" s="1">
        <f t="shared" si="7"/>
        <v>5173264.11</v>
      </c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</row>
    <row r="33" s="3" customFormat="1" ht="33" customHeight="1" spans="1:243">
      <c r="A33" s="15">
        <v>2010350</v>
      </c>
      <c r="B33" s="15"/>
      <c r="C33" s="18" t="s">
        <v>221</v>
      </c>
      <c r="D33" s="17">
        <f t="shared" si="1"/>
        <v>4011032.695</v>
      </c>
      <c r="E33" s="17">
        <f t="shared" si="2"/>
        <v>3967649.095</v>
      </c>
      <c r="F33" s="20">
        <f>[1]汇总!K61*12*1.03</f>
        <v>1832159.88</v>
      </c>
      <c r="G33" s="17">
        <f t="shared" si="4"/>
        <v>1854314.665</v>
      </c>
      <c r="H33" s="20">
        <v>1432431.3</v>
      </c>
      <c r="I33" s="20">
        <v>149679.6</v>
      </c>
      <c r="J33" s="20">
        <v>128544</v>
      </c>
      <c r="K33" s="20">
        <v>272203.765</v>
      </c>
      <c r="L33" s="20">
        <v>152679.99</v>
      </c>
      <c r="M33" s="17">
        <f t="shared" si="5"/>
        <v>0</v>
      </c>
      <c r="N33" s="20"/>
      <c r="O33" s="20"/>
      <c r="P33" s="20"/>
      <c r="Q33" s="20"/>
      <c r="R33" s="20"/>
      <c r="S33" s="20"/>
      <c r="T33" s="20">
        <v>128494.56</v>
      </c>
      <c r="U33" s="20"/>
      <c r="V33" s="17">
        <f t="shared" si="6"/>
        <v>43383.6</v>
      </c>
      <c r="W33" s="20">
        <v>43383.6</v>
      </c>
      <c r="X33" s="25"/>
      <c r="Y33" s="1"/>
      <c r="Z33" s="1"/>
      <c r="AA33" s="1">
        <f t="shared" si="7"/>
        <v>5449233.401</v>
      </c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</row>
    <row r="34" s="3" customFormat="1" ht="33" customHeight="1" spans="1:243">
      <c r="A34" s="15">
        <v>2010350</v>
      </c>
      <c r="B34" s="15"/>
      <c r="C34" s="18" t="s">
        <v>222</v>
      </c>
      <c r="D34" s="17">
        <f t="shared" si="1"/>
        <v>7845606.82</v>
      </c>
      <c r="E34" s="17">
        <f t="shared" si="2"/>
        <v>7794807.22</v>
      </c>
      <c r="F34" s="20">
        <f>[1]汇总!K62*12*1.03</f>
        <v>3677495.52</v>
      </c>
      <c r="G34" s="17">
        <f t="shared" si="4"/>
        <v>3659110.02</v>
      </c>
      <c r="H34" s="20">
        <v>2801443.44</v>
      </c>
      <c r="I34" s="20">
        <v>317652</v>
      </c>
      <c r="J34" s="20">
        <v>291078</v>
      </c>
      <c r="K34" s="20">
        <v>540014.58</v>
      </c>
      <c r="L34" s="20">
        <v>306457.96</v>
      </c>
      <c r="M34" s="17">
        <f t="shared" si="5"/>
        <v>0</v>
      </c>
      <c r="N34" s="20"/>
      <c r="O34" s="20"/>
      <c r="P34" s="20"/>
      <c r="Q34" s="20"/>
      <c r="R34" s="20"/>
      <c r="S34" s="20"/>
      <c r="T34" s="20">
        <v>151743.72</v>
      </c>
      <c r="U34" s="20"/>
      <c r="V34" s="17">
        <f t="shared" si="6"/>
        <v>50799.6</v>
      </c>
      <c r="W34" s="20">
        <v>50799.6</v>
      </c>
      <c r="X34" s="25"/>
      <c r="Y34" s="1"/>
      <c r="Z34" s="1"/>
      <c r="AA34" s="1">
        <f t="shared" si="7"/>
        <v>10691609.9</v>
      </c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</row>
    <row r="35" s="3" customFormat="1" ht="33" customHeight="1" spans="1:243">
      <c r="A35" s="15">
        <v>2010350</v>
      </c>
      <c r="B35" s="15"/>
      <c r="C35" s="18" t="s">
        <v>223</v>
      </c>
      <c r="D35" s="17">
        <f t="shared" si="1"/>
        <v>2949411.18</v>
      </c>
      <c r="E35" s="17">
        <f t="shared" si="2"/>
        <v>2884199.82</v>
      </c>
      <c r="F35" s="20">
        <v>1385951.52</v>
      </c>
      <c r="G35" s="17">
        <f t="shared" si="4"/>
        <v>1318097.18</v>
      </c>
      <c r="H35" s="20">
        <v>949528.16</v>
      </c>
      <c r="I35" s="20">
        <v>164882.4</v>
      </c>
      <c r="J35" s="20">
        <v>150792</v>
      </c>
      <c r="K35" s="20">
        <v>203686.62</v>
      </c>
      <c r="L35" s="20">
        <v>115495.96</v>
      </c>
      <c r="M35" s="17">
        <f t="shared" si="5"/>
        <v>0</v>
      </c>
      <c r="N35" s="20"/>
      <c r="O35" s="20"/>
      <c r="P35" s="20"/>
      <c r="Q35" s="20"/>
      <c r="R35" s="20"/>
      <c r="S35" s="20"/>
      <c r="T35" s="20">
        <v>64655.16</v>
      </c>
      <c r="U35" s="20"/>
      <c r="V35" s="17">
        <f t="shared" si="6"/>
        <v>65211.36</v>
      </c>
      <c r="W35" s="20">
        <v>65211.36</v>
      </c>
      <c r="X35" s="25"/>
      <c r="Y35" s="1"/>
      <c r="Z35" s="1"/>
      <c r="AA35" s="1">
        <f t="shared" si="7"/>
        <v>4023483.3</v>
      </c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</row>
    <row r="36" s="3" customFormat="1" ht="33" customHeight="1" spans="1:243">
      <c r="A36" s="15">
        <v>2010350</v>
      </c>
      <c r="B36" s="15"/>
      <c r="C36" s="18" t="s">
        <v>224</v>
      </c>
      <c r="D36" s="17">
        <f t="shared" si="1"/>
        <v>2533526.54</v>
      </c>
      <c r="E36" s="17">
        <f t="shared" si="2"/>
        <v>2533526.54</v>
      </c>
      <c r="F36" s="20">
        <v>1171913.4</v>
      </c>
      <c r="G36" s="17">
        <f t="shared" si="4"/>
        <v>1263953.69</v>
      </c>
      <c r="H36" s="20">
        <v>929039.4</v>
      </c>
      <c r="I36" s="20">
        <v>159320.4</v>
      </c>
      <c r="J36" s="20">
        <v>149556</v>
      </c>
      <c r="K36" s="20">
        <v>175593.89</v>
      </c>
      <c r="L36" s="20">
        <v>97659.45</v>
      </c>
      <c r="M36" s="17">
        <f t="shared" si="5"/>
        <v>0</v>
      </c>
      <c r="N36" s="20"/>
      <c r="O36" s="20"/>
      <c r="P36" s="20"/>
      <c r="Q36" s="20"/>
      <c r="R36" s="20"/>
      <c r="S36" s="20"/>
      <c r="T36" s="20">
        <v>0</v>
      </c>
      <c r="U36" s="20"/>
      <c r="V36" s="17">
        <f t="shared" si="6"/>
        <v>0</v>
      </c>
      <c r="W36" s="20"/>
      <c r="X36" s="25"/>
      <c r="Y36" s="1"/>
      <c r="Z36" s="1"/>
      <c r="AA36" s="1">
        <f t="shared" si="7"/>
        <v>3448108.32</v>
      </c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</row>
    <row r="37" s="3" customFormat="1" ht="33" customHeight="1" spans="1:243">
      <c r="A37" s="15">
        <v>2080505</v>
      </c>
      <c r="B37" s="15">
        <f>LEN(A37)</f>
        <v>7</v>
      </c>
      <c r="C37" s="21" t="s">
        <v>76</v>
      </c>
      <c r="D37" s="17">
        <f t="shared" si="1"/>
        <v>13596459.34</v>
      </c>
      <c r="E37" s="17">
        <f t="shared" si="2"/>
        <v>13596459.34</v>
      </c>
      <c r="F37" s="19">
        <f>SUM(F38:F65)</f>
        <v>0</v>
      </c>
      <c r="G37" s="19">
        <f t="shared" ref="G37:X37" si="8">SUM(G38:G65)</f>
        <v>0</v>
      </c>
      <c r="H37" s="19">
        <f t="shared" si="8"/>
        <v>0</v>
      </c>
      <c r="I37" s="19">
        <f t="shared" si="8"/>
        <v>0</v>
      </c>
      <c r="J37" s="19">
        <f t="shared" si="8"/>
        <v>0</v>
      </c>
      <c r="K37" s="19">
        <f t="shared" si="8"/>
        <v>0</v>
      </c>
      <c r="L37" s="19">
        <f t="shared" si="8"/>
        <v>0</v>
      </c>
      <c r="M37" s="19">
        <f t="shared" si="8"/>
        <v>13596459.34</v>
      </c>
      <c r="N37" s="19">
        <f t="shared" si="8"/>
        <v>13596459.34</v>
      </c>
      <c r="O37" s="19">
        <f t="shared" si="8"/>
        <v>0</v>
      </c>
      <c r="P37" s="19">
        <f t="shared" si="8"/>
        <v>0</v>
      </c>
      <c r="Q37" s="19">
        <f t="shared" si="8"/>
        <v>0</v>
      </c>
      <c r="R37" s="19">
        <f t="shared" si="8"/>
        <v>0</v>
      </c>
      <c r="S37" s="19">
        <f t="shared" si="8"/>
        <v>0</v>
      </c>
      <c r="T37" s="19">
        <f t="shared" si="8"/>
        <v>0</v>
      </c>
      <c r="U37" s="19">
        <f t="shared" si="8"/>
        <v>0</v>
      </c>
      <c r="V37" s="19">
        <f t="shared" si="8"/>
        <v>0</v>
      </c>
      <c r="W37" s="19">
        <f t="shared" si="8"/>
        <v>0</v>
      </c>
      <c r="X37" s="25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</row>
    <row r="38" s="3" customFormat="1" ht="33" customHeight="1" spans="1:243">
      <c r="A38" s="15">
        <v>2080505</v>
      </c>
      <c r="B38" s="15"/>
      <c r="C38" s="18" t="s">
        <v>77</v>
      </c>
      <c r="D38" s="17">
        <f t="shared" si="1"/>
        <v>1226801.1</v>
      </c>
      <c r="E38" s="17">
        <f t="shared" si="2"/>
        <v>1226801.1</v>
      </c>
      <c r="F38" s="20"/>
      <c r="G38" s="17">
        <f t="shared" si="4"/>
        <v>0</v>
      </c>
      <c r="H38" s="20"/>
      <c r="I38" s="20"/>
      <c r="J38" s="20"/>
      <c r="K38" s="20"/>
      <c r="L38" s="20"/>
      <c r="M38" s="17">
        <f t="shared" si="5"/>
        <v>1226801.1</v>
      </c>
      <c r="N38" s="20">
        <v>1226801.1</v>
      </c>
      <c r="O38" s="20"/>
      <c r="P38" s="20"/>
      <c r="Q38" s="20"/>
      <c r="R38" s="20"/>
      <c r="S38" s="20"/>
      <c r="T38" s="20"/>
      <c r="U38" s="20"/>
      <c r="V38" s="17">
        <f t="shared" si="6"/>
        <v>0</v>
      </c>
      <c r="W38" s="20"/>
      <c r="X38" s="25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</row>
    <row r="39" s="3" customFormat="1" ht="33" customHeight="1" spans="1:243">
      <c r="A39" s="15">
        <v>2080505</v>
      </c>
      <c r="B39" s="15"/>
      <c r="C39" s="18" t="s">
        <v>78</v>
      </c>
      <c r="D39" s="17">
        <f t="shared" si="1"/>
        <v>472743.94</v>
      </c>
      <c r="E39" s="17">
        <f t="shared" si="2"/>
        <v>472743.94</v>
      </c>
      <c r="F39" s="20"/>
      <c r="G39" s="17">
        <f t="shared" si="4"/>
        <v>0</v>
      </c>
      <c r="H39" s="20"/>
      <c r="I39" s="20"/>
      <c r="J39" s="20"/>
      <c r="K39" s="20"/>
      <c r="L39" s="20"/>
      <c r="M39" s="17">
        <f t="shared" si="5"/>
        <v>472743.94</v>
      </c>
      <c r="N39" s="20">
        <v>472743.94</v>
      </c>
      <c r="O39" s="20"/>
      <c r="P39" s="20"/>
      <c r="Q39" s="20"/>
      <c r="R39" s="20"/>
      <c r="S39" s="20"/>
      <c r="T39" s="20"/>
      <c r="U39" s="20"/>
      <c r="V39" s="17">
        <f t="shared" si="6"/>
        <v>0</v>
      </c>
      <c r="W39" s="20"/>
      <c r="X39" s="25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</row>
    <row r="40" s="3" customFormat="1" ht="33" customHeight="1" spans="1:243">
      <c r="A40" s="15">
        <v>2080505</v>
      </c>
      <c r="B40" s="15"/>
      <c r="C40" s="18" t="s">
        <v>79</v>
      </c>
      <c r="D40" s="17">
        <f t="shared" ref="D40:D71" si="9">E40+V40</f>
        <v>470146.4</v>
      </c>
      <c r="E40" s="17">
        <f t="shared" ref="E40:E71" si="10">F40+G40+L40+M40+S40+T40</f>
        <v>470146.4</v>
      </c>
      <c r="F40" s="20"/>
      <c r="G40" s="17">
        <f t="shared" ref="G40:G71" si="11">H40+I40+K40</f>
        <v>0</v>
      </c>
      <c r="H40" s="20"/>
      <c r="I40" s="20"/>
      <c r="J40" s="20"/>
      <c r="K40" s="20"/>
      <c r="L40" s="20"/>
      <c r="M40" s="17">
        <f t="shared" ref="M40:M71" si="12">N40+O40+P40+Q40+R40</f>
        <v>470146.4</v>
      </c>
      <c r="N40" s="20">
        <v>470146.4</v>
      </c>
      <c r="O40" s="20"/>
      <c r="P40" s="20"/>
      <c r="Q40" s="20"/>
      <c r="R40" s="20"/>
      <c r="S40" s="20"/>
      <c r="T40" s="20"/>
      <c r="U40" s="20"/>
      <c r="V40" s="17">
        <f t="shared" ref="V40:V71" si="13">W40</f>
        <v>0</v>
      </c>
      <c r="W40" s="20"/>
      <c r="X40" s="25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</row>
    <row r="41" s="3" customFormat="1" ht="33" customHeight="1" spans="1:243">
      <c r="A41" s="15">
        <v>2080505</v>
      </c>
      <c r="B41" s="15"/>
      <c r="C41" s="18" t="s">
        <v>80</v>
      </c>
      <c r="D41" s="17">
        <f t="shared" si="9"/>
        <v>450492.21</v>
      </c>
      <c r="E41" s="17">
        <f t="shared" si="10"/>
        <v>450492.21</v>
      </c>
      <c r="F41" s="20"/>
      <c r="G41" s="17">
        <f t="shared" si="11"/>
        <v>0</v>
      </c>
      <c r="H41" s="20"/>
      <c r="I41" s="20"/>
      <c r="J41" s="20"/>
      <c r="K41" s="20"/>
      <c r="L41" s="20"/>
      <c r="M41" s="17">
        <f t="shared" si="12"/>
        <v>450492.21</v>
      </c>
      <c r="N41" s="20">
        <v>450492.21</v>
      </c>
      <c r="O41" s="20"/>
      <c r="P41" s="20"/>
      <c r="Q41" s="20"/>
      <c r="R41" s="20"/>
      <c r="S41" s="20"/>
      <c r="T41" s="20"/>
      <c r="U41" s="20"/>
      <c r="V41" s="17">
        <f t="shared" si="13"/>
        <v>0</v>
      </c>
      <c r="W41" s="20"/>
      <c r="X41" s="25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</row>
    <row r="42" s="3" customFormat="1" ht="33" customHeight="1" spans="1:243">
      <c r="A42" s="15">
        <v>2080505</v>
      </c>
      <c r="B42" s="15"/>
      <c r="C42" s="18" t="s">
        <v>81</v>
      </c>
      <c r="D42" s="17">
        <f t="shared" si="9"/>
        <v>446611.79</v>
      </c>
      <c r="E42" s="17">
        <f t="shared" si="10"/>
        <v>446611.79</v>
      </c>
      <c r="F42" s="20"/>
      <c r="G42" s="17">
        <f t="shared" si="11"/>
        <v>0</v>
      </c>
      <c r="H42" s="20"/>
      <c r="I42" s="20"/>
      <c r="J42" s="20"/>
      <c r="K42" s="20"/>
      <c r="L42" s="20"/>
      <c r="M42" s="17">
        <f t="shared" si="12"/>
        <v>446611.79</v>
      </c>
      <c r="N42" s="20">
        <v>446611.79</v>
      </c>
      <c r="O42" s="20"/>
      <c r="P42" s="20"/>
      <c r="Q42" s="20"/>
      <c r="R42" s="20"/>
      <c r="S42" s="20"/>
      <c r="T42" s="20"/>
      <c r="U42" s="20"/>
      <c r="V42" s="17">
        <f t="shared" si="13"/>
        <v>0</v>
      </c>
      <c r="W42" s="20"/>
      <c r="X42" s="25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</row>
    <row r="43" s="3" customFormat="1" ht="33" customHeight="1" spans="1:243">
      <c r="A43" s="15">
        <v>2080505</v>
      </c>
      <c r="B43" s="15"/>
      <c r="C43" s="18" t="s">
        <v>82</v>
      </c>
      <c r="D43" s="17">
        <f t="shared" si="9"/>
        <v>427820.9</v>
      </c>
      <c r="E43" s="17">
        <f t="shared" si="10"/>
        <v>427820.9</v>
      </c>
      <c r="F43" s="20"/>
      <c r="G43" s="17">
        <f t="shared" si="11"/>
        <v>0</v>
      </c>
      <c r="H43" s="20"/>
      <c r="I43" s="20"/>
      <c r="J43" s="20"/>
      <c r="K43" s="20"/>
      <c r="L43" s="20"/>
      <c r="M43" s="17">
        <f t="shared" si="12"/>
        <v>427820.9</v>
      </c>
      <c r="N43" s="20">
        <v>427820.9</v>
      </c>
      <c r="O43" s="20"/>
      <c r="P43" s="20"/>
      <c r="Q43" s="20"/>
      <c r="R43" s="20"/>
      <c r="S43" s="20"/>
      <c r="T43" s="20"/>
      <c r="U43" s="20"/>
      <c r="V43" s="17">
        <f t="shared" si="13"/>
        <v>0</v>
      </c>
      <c r="W43" s="20"/>
      <c r="X43" s="25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</row>
    <row r="44" s="3" customFormat="1" ht="33" customHeight="1" spans="1:243">
      <c r="A44" s="15">
        <v>2080505</v>
      </c>
      <c r="B44" s="15"/>
      <c r="C44" s="18" t="s">
        <v>83</v>
      </c>
      <c r="D44" s="17">
        <f t="shared" si="9"/>
        <v>460361.24</v>
      </c>
      <c r="E44" s="17">
        <f t="shared" si="10"/>
        <v>460361.24</v>
      </c>
      <c r="F44" s="20"/>
      <c r="G44" s="17">
        <f t="shared" si="11"/>
        <v>0</v>
      </c>
      <c r="H44" s="20"/>
      <c r="I44" s="20"/>
      <c r="J44" s="20"/>
      <c r="K44" s="20"/>
      <c r="L44" s="20"/>
      <c r="M44" s="17">
        <f t="shared" si="12"/>
        <v>460361.24</v>
      </c>
      <c r="N44" s="20">
        <v>460361.24</v>
      </c>
      <c r="O44" s="20"/>
      <c r="P44" s="20"/>
      <c r="Q44" s="20"/>
      <c r="R44" s="20"/>
      <c r="S44" s="20"/>
      <c r="T44" s="20"/>
      <c r="U44" s="20"/>
      <c r="V44" s="17">
        <f t="shared" si="13"/>
        <v>0</v>
      </c>
      <c r="W44" s="20"/>
      <c r="X44" s="25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</row>
    <row r="45" s="3" customFormat="1" ht="33" customHeight="1" spans="1:243">
      <c r="A45" s="15">
        <v>2080505</v>
      </c>
      <c r="B45" s="15"/>
      <c r="C45" s="18" t="s">
        <v>84</v>
      </c>
      <c r="D45" s="17">
        <f t="shared" si="9"/>
        <v>464927.11</v>
      </c>
      <c r="E45" s="17">
        <f t="shared" si="10"/>
        <v>464927.11</v>
      </c>
      <c r="F45" s="20"/>
      <c r="G45" s="17">
        <f t="shared" si="11"/>
        <v>0</v>
      </c>
      <c r="H45" s="20"/>
      <c r="I45" s="20"/>
      <c r="J45" s="20"/>
      <c r="K45" s="20"/>
      <c r="L45" s="20"/>
      <c r="M45" s="17">
        <f t="shared" si="12"/>
        <v>464927.11</v>
      </c>
      <c r="N45" s="20">
        <v>464927.11</v>
      </c>
      <c r="O45" s="20"/>
      <c r="P45" s="20"/>
      <c r="Q45" s="20"/>
      <c r="R45" s="20"/>
      <c r="S45" s="20"/>
      <c r="T45" s="20"/>
      <c r="U45" s="20"/>
      <c r="V45" s="17">
        <f t="shared" si="13"/>
        <v>0</v>
      </c>
      <c r="W45" s="20"/>
      <c r="X45" s="25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</row>
    <row r="46" s="3" customFormat="1" ht="33" customHeight="1" spans="1:243">
      <c r="A46" s="15">
        <v>2080505</v>
      </c>
      <c r="B46" s="15"/>
      <c r="C46" s="18" t="s">
        <v>85</v>
      </c>
      <c r="D46" s="17">
        <f t="shared" si="9"/>
        <v>415470.55</v>
      </c>
      <c r="E46" s="17">
        <f t="shared" si="10"/>
        <v>415470.55</v>
      </c>
      <c r="F46" s="20"/>
      <c r="G46" s="17">
        <f t="shared" si="11"/>
        <v>0</v>
      </c>
      <c r="H46" s="20"/>
      <c r="I46" s="20"/>
      <c r="J46" s="20"/>
      <c r="K46" s="20"/>
      <c r="L46" s="20"/>
      <c r="M46" s="17">
        <f t="shared" si="12"/>
        <v>415470.55</v>
      </c>
      <c r="N46" s="20">
        <v>415470.55</v>
      </c>
      <c r="O46" s="20"/>
      <c r="P46" s="20"/>
      <c r="Q46" s="20"/>
      <c r="R46" s="20"/>
      <c r="S46" s="20"/>
      <c r="T46" s="20"/>
      <c r="U46" s="20"/>
      <c r="V46" s="17">
        <f t="shared" si="13"/>
        <v>0</v>
      </c>
      <c r="W46" s="20"/>
      <c r="X46" s="25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</row>
    <row r="47" s="3" customFormat="1" ht="33" customHeight="1" spans="1:243">
      <c r="A47" s="15">
        <v>2080505</v>
      </c>
      <c r="B47" s="15"/>
      <c r="C47" s="18" t="s">
        <v>86</v>
      </c>
      <c r="D47" s="17">
        <f t="shared" si="9"/>
        <v>635583.27</v>
      </c>
      <c r="E47" s="17">
        <f t="shared" si="10"/>
        <v>635583.27</v>
      </c>
      <c r="F47" s="20"/>
      <c r="G47" s="17">
        <f t="shared" si="11"/>
        <v>0</v>
      </c>
      <c r="H47" s="20"/>
      <c r="I47" s="20"/>
      <c r="J47" s="20"/>
      <c r="K47" s="20"/>
      <c r="L47" s="20"/>
      <c r="M47" s="17">
        <f t="shared" si="12"/>
        <v>635583.27</v>
      </c>
      <c r="N47" s="20">
        <v>635583.27</v>
      </c>
      <c r="O47" s="20"/>
      <c r="P47" s="20"/>
      <c r="Q47" s="20"/>
      <c r="R47" s="20"/>
      <c r="S47" s="20"/>
      <c r="T47" s="20"/>
      <c r="U47" s="20"/>
      <c r="V47" s="17">
        <f t="shared" si="13"/>
        <v>0</v>
      </c>
      <c r="W47" s="20"/>
      <c r="X47" s="25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</row>
    <row r="48" s="3" customFormat="1" ht="33" customHeight="1" spans="1:243">
      <c r="A48" s="15">
        <v>2080505</v>
      </c>
      <c r="B48" s="15"/>
      <c r="C48" s="18" t="s">
        <v>87</v>
      </c>
      <c r="D48" s="17">
        <f t="shared" si="9"/>
        <v>770187.77</v>
      </c>
      <c r="E48" s="17">
        <f t="shared" si="10"/>
        <v>770187.77</v>
      </c>
      <c r="F48" s="20"/>
      <c r="G48" s="17">
        <f t="shared" si="11"/>
        <v>0</v>
      </c>
      <c r="H48" s="20"/>
      <c r="I48" s="20"/>
      <c r="J48" s="20"/>
      <c r="K48" s="20"/>
      <c r="L48" s="20"/>
      <c r="M48" s="17">
        <f t="shared" si="12"/>
        <v>770187.77</v>
      </c>
      <c r="N48" s="20">
        <v>770187.77</v>
      </c>
      <c r="O48" s="20"/>
      <c r="P48" s="20"/>
      <c r="Q48" s="20"/>
      <c r="R48" s="20"/>
      <c r="S48" s="20"/>
      <c r="T48" s="20"/>
      <c r="U48" s="20"/>
      <c r="V48" s="17">
        <f t="shared" si="13"/>
        <v>0</v>
      </c>
      <c r="W48" s="20"/>
      <c r="X48" s="25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</row>
    <row r="49" s="3" customFormat="1" ht="33" customHeight="1" spans="1:243">
      <c r="A49" s="15">
        <v>2080505</v>
      </c>
      <c r="B49" s="15"/>
      <c r="C49" s="18" t="s">
        <v>88</v>
      </c>
      <c r="D49" s="17">
        <f t="shared" si="9"/>
        <v>448697.09</v>
      </c>
      <c r="E49" s="17">
        <f t="shared" si="10"/>
        <v>448697.09</v>
      </c>
      <c r="F49" s="20"/>
      <c r="G49" s="17">
        <f t="shared" si="11"/>
        <v>0</v>
      </c>
      <c r="H49" s="20"/>
      <c r="I49" s="20"/>
      <c r="J49" s="20"/>
      <c r="K49" s="20"/>
      <c r="L49" s="20"/>
      <c r="M49" s="17">
        <f t="shared" si="12"/>
        <v>448697.09</v>
      </c>
      <c r="N49" s="20">
        <v>448697.09</v>
      </c>
      <c r="O49" s="20"/>
      <c r="P49" s="20"/>
      <c r="Q49" s="20"/>
      <c r="R49" s="20"/>
      <c r="S49" s="20"/>
      <c r="T49" s="20"/>
      <c r="U49" s="20"/>
      <c r="V49" s="17">
        <f t="shared" si="13"/>
        <v>0</v>
      </c>
      <c r="W49" s="20"/>
      <c r="X49" s="25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</row>
    <row r="50" s="3" customFormat="1" ht="33" customHeight="1" spans="1:243">
      <c r="A50" s="15">
        <v>2080505</v>
      </c>
      <c r="B50" s="15"/>
      <c r="C50" s="18" t="s">
        <v>89</v>
      </c>
      <c r="D50" s="17">
        <f t="shared" si="9"/>
        <v>414978.7</v>
      </c>
      <c r="E50" s="17">
        <f t="shared" si="10"/>
        <v>414978.7</v>
      </c>
      <c r="F50" s="20"/>
      <c r="G50" s="17">
        <f t="shared" si="11"/>
        <v>0</v>
      </c>
      <c r="H50" s="20"/>
      <c r="I50" s="20"/>
      <c r="J50" s="20"/>
      <c r="K50" s="20"/>
      <c r="L50" s="20"/>
      <c r="M50" s="17">
        <f t="shared" si="12"/>
        <v>414978.7</v>
      </c>
      <c r="N50" s="20">
        <v>414978.7</v>
      </c>
      <c r="O50" s="20"/>
      <c r="P50" s="20"/>
      <c r="Q50" s="20"/>
      <c r="R50" s="20"/>
      <c r="S50" s="20"/>
      <c r="T50" s="20"/>
      <c r="U50" s="20"/>
      <c r="V50" s="17">
        <f t="shared" si="13"/>
        <v>0</v>
      </c>
      <c r="W50" s="20"/>
      <c r="X50" s="25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</row>
    <row r="51" s="3" customFormat="1" ht="33" customHeight="1" spans="1:243">
      <c r="A51" s="15">
        <v>2080505</v>
      </c>
      <c r="B51" s="15"/>
      <c r="C51" s="18" t="s">
        <v>90</v>
      </c>
      <c r="D51" s="17">
        <f t="shared" si="9"/>
        <v>332208.53</v>
      </c>
      <c r="E51" s="17">
        <f t="shared" si="10"/>
        <v>332208.53</v>
      </c>
      <c r="F51" s="20"/>
      <c r="G51" s="17">
        <f t="shared" si="11"/>
        <v>0</v>
      </c>
      <c r="H51" s="20"/>
      <c r="I51" s="20"/>
      <c r="J51" s="20"/>
      <c r="K51" s="20"/>
      <c r="L51" s="20"/>
      <c r="M51" s="17">
        <f t="shared" si="12"/>
        <v>332208.53</v>
      </c>
      <c r="N51" s="20">
        <v>332208.53</v>
      </c>
      <c r="O51" s="20"/>
      <c r="P51" s="20"/>
      <c r="Q51" s="20"/>
      <c r="R51" s="20"/>
      <c r="S51" s="20"/>
      <c r="T51" s="20"/>
      <c r="U51" s="20"/>
      <c r="V51" s="17">
        <f t="shared" si="13"/>
        <v>0</v>
      </c>
      <c r="W51" s="20"/>
      <c r="X51" s="25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</row>
    <row r="52" s="3" customFormat="1" ht="33" customHeight="1" spans="1:243">
      <c r="A52" s="15">
        <v>2080505</v>
      </c>
      <c r="B52" s="15"/>
      <c r="C52" s="18" t="s">
        <v>91</v>
      </c>
      <c r="D52" s="17">
        <f t="shared" si="9"/>
        <v>356892.02</v>
      </c>
      <c r="E52" s="17">
        <f t="shared" si="10"/>
        <v>356892.02</v>
      </c>
      <c r="F52" s="20"/>
      <c r="G52" s="17">
        <f t="shared" si="11"/>
        <v>0</v>
      </c>
      <c r="H52" s="20"/>
      <c r="I52" s="20"/>
      <c r="J52" s="20"/>
      <c r="K52" s="20"/>
      <c r="L52" s="20"/>
      <c r="M52" s="17">
        <f t="shared" si="12"/>
        <v>356892.02</v>
      </c>
      <c r="N52" s="20">
        <v>356892.02</v>
      </c>
      <c r="O52" s="20"/>
      <c r="P52" s="20"/>
      <c r="Q52" s="20"/>
      <c r="R52" s="20"/>
      <c r="S52" s="20"/>
      <c r="T52" s="20"/>
      <c r="U52" s="20"/>
      <c r="V52" s="17">
        <f t="shared" si="13"/>
        <v>0</v>
      </c>
      <c r="W52" s="20"/>
      <c r="X52" s="25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</row>
    <row r="53" s="3" customFormat="1" ht="33" customHeight="1" spans="1:243">
      <c r="A53" s="15">
        <v>2080505</v>
      </c>
      <c r="B53" s="15"/>
      <c r="C53" s="18" t="s">
        <v>92</v>
      </c>
      <c r="D53" s="17">
        <f t="shared" si="9"/>
        <v>393470.79</v>
      </c>
      <c r="E53" s="17">
        <f t="shared" si="10"/>
        <v>393470.79</v>
      </c>
      <c r="F53" s="20"/>
      <c r="G53" s="17">
        <f t="shared" si="11"/>
        <v>0</v>
      </c>
      <c r="H53" s="20"/>
      <c r="I53" s="20"/>
      <c r="J53" s="20"/>
      <c r="K53" s="20"/>
      <c r="L53" s="20"/>
      <c r="M53" s="17">
        <f t="shared" si="12"/>
        <v>393470.79</v>
      </c>
      <c r="N53" s="20">
        <v>393470.79</v>
      </c>
      <c r="O53" s="20"/>
      <c r="P53" s="20"/>
      <c r="Q53" s="20"/>
      <c r="R53" s="20"/>
      <c r="S53" s="20"/>
      <c r="T53" s="20"/>
      <c r="U53" s="20"/>
      <c r="V53" s="17">
        <f t="shared" si="13"/>
        <v>0</v>
      </c>
      <c r="W53" s="20"/>
      <c r="X53" s="25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</row>
    <row r="54" s="3" customFormat="1" ht="33" customHeight="1" spans="1:243">
      <c r="A54" s="15">
        <v>2080505</v>
      </c>
      <c r="B54" s="15"/>
      <c r="C54" s="18" t="s">
        <v>93</v>
      </c>
      <c r="D54" s="17">
        <f t="shared" si="9"/>
        <v>460900.4</v>
      </c>
      <c r="E54" s="17">
        <f t="shared" si="10"/>
        <v>460900.4</v>
      </c>
      <c r="F54" s="20"/>
      <c r="G54" s="17">
        <f t="shared" si="11"/>
        <v>0</v>
      </c>
      <c r="H54" s="20"/>
      <c r="I54" s="20"/>
      <c r="J54" s="20"/>
      <c r="K54" s="20"/>
      <c r="L54" s="20"/>
      <c r="M54" s="17">
        <f t="shared" si="12"/>
        <v>460900.4</v>
      </c>
      <c r="N54" s="20">
        <v>460900.4</v>
      </c>
      <c r="O54" s="20"/>
      <c r="P54" s="20"/>
      <c r="Q54" s="20"/>
      <c r="R54" s="20"/>
      <c r="S54" s="20"/>
      <c r="T54" s="20"/>
      <c r="U54" s="20"/>
      <c r="V54" s="17">
        <f t="shared" si="13"/>
        <v>0</v>
      </c>
      <c r="W54" s="20"/>
      <c r="X54" s="25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</row>
    <row r="55" s="3" customFormat="1" ht="33" customHeight="1" spans="1:243">
      <c r="A55" s="15">
        <v>2080505</v>
      </c>
      <c r="B55" s="15"/>
      <c r="C55" s="18" t="s">
        <v>94</v>
      </c>
      <c r="D55" s="17">
        <f t="shared" si="9"/>
        <v>359308.45</v>
      </c>
      <c r="E55" s="17">
        <f t="shared" si="10"/>
        <v>359308.45</v>
      </c>
      <c r="F55" s="20"/>
      <c r="G55" s="17">
        <f t="shared" si="11"/>
        <v>0</v>
      </c>
      <c r="H55" s="20"/>
      <c r="I55" s="20"/>
      <c r="J55" s="20"/>
      <c r="K55" s="20"/>
      <c r="L55" s="20"/>
      <c r="M55" s="17">
        <f t="shared" si="12"/>
        <v>359308.45</v>
      </c>
      <c r="N55" s="20">
        <v>359308.45</v>
      </c>
      <c r="O55" s="20"/>
      <c r="P55" s="20"/>
      <c r="Q55" s="20"/>
      <c r="R55" s="20"/>
      <c r="S55" s="20"/>
      <c r="T55" s="20"/>
      <c r="U55" s="20"/>
      <c r="V55" s="17">
        <f t="shared" si="13"/>
        <v>0</v>
      </c>
      <c r="W55" s="20"/>
      <c r="X55" s="25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</row>
    <row r="56" s="3" customFormat="1" ht="33" customHeight="1" spans="1:243">
      <c r="A56" s="15">
        <v>2080505</v>
      </c>
      <c r="B56" s="15"/>
      <c r="C56" s="18" t="s">
        <v>95</v>
      </c>
      <c r="D56" s="17">
        <f t="shared" si="9"/>
        <v>329023.29</v>
      </c>
      <c r="E56" s="17">
        <f t="shared" si="10"/>
        <v>329023.29</v>
      </c>
      <c r="F56" s="20"/>
      <c r="G56" s="17">
        <f t="shared" si="11"/>
        <v>0</v>
      </c>
      <c r="H56" s="20"/>
      <c r="I56" s="20"/>
      <c r="J56" s="20"/>
      <c r="K56" s="20"/>
      <c r="L56" s="20"/>
      <c r="M56" s="17">
        <f t="shared" si="12"/>
        <v>329023.29</v>
      </c>
      <c r="N56" s="20">
        <v>329023.29</v>
      </c>
      <c r="O56" s="20"/>
      <c r="P56" s="20"/>
      <c r="Q56" s="20"/>
      <c r="R56" s="20"/>
      <c r="S56" s="20"/>
      <c r="T56" s="20"/>
      <c r="U56" s="20"/>
      <c r="V56" s="17">
        <f t="shared" si="13"/>
        <v>0</v>
      </c>
      <c r="W56" s="20"/>
      <c r="X56" s="25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</row>
    <row r="57" s="3" customFormat="1" ht="33" customHeight="1" spans="1:243">
      <c r="A57" s="15">
        <v>2080505</v>
      </c>
      <c r="B57" s="15"/>
      <c r="C57" s="18" t="s">
        <v>96</v>
      </c>
      <c r="D57" s="17">
        <f t="shared" si="9"/>
        <v>344983.52</v>
      </c>
      <c r="E57" s="17">
        <f t="shared" si="10"/>
        <v>344983.52</v>
      </c>
      <c r="F57" s="20"/>
      <c r="G57" s="17">
        <f t="shared" si="11"/>
        <v>0</v>
      </c>
      <c r="H57" s="20"/>
      <c r="I57" s="20"/>
      <c r="J57" s="20"/>
      <c r="K57" s="20"/>
      <c r="L57" s="20"/>
      <c r="M57" s="17">
        <f t="shared" si="12"/>
        <v>344983.52</v>
      </c>
      <c r="N57" s="20">
        <v>344983.52</v>
      </c>
      <c r="O57" s="20"/>
      <c r="P57" s="20"/>
      <c r="Q57" s="20"/>
      <c r="R57" s="20"/>
      <c r="S57" s="20"/>
      <c r="T57" s="20"/>
      <c r="U57" s="20"/>
      <c r="V57" s="17">
        <f t="shared" si="13"/>
        <v>0</v>
      </c>
      <c r="W57" s="20"/>
      <c r="X57" s="25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</row>
    <row r="58" s="3" customFormat="1" ht="33" customHeight="1" spans="1:243">
      <c r="A58" s="15">
        <v>2080505</v>
      </c>
      <c r="B58" s="15"/>
      <c r="C58" s="18" t="s">
        <v>97</v>
      </c>
      <c r="D58" s="17">
        <f t="shared" si="9"/>
        <v>438695.71</v>
      </c>
      <c r="E58" s="17">
        <f t="shared" si="10"/>
        <v>438695.71</v>
      </c>
      <c r="F58" s="20"/>
      <c r="G58" s="17">
        <f t="shared" si="11"/>
        <v>0</v>
      </c>
      <c r="H58" s="20"/>
      <c r="I58" s="20"/>
      <c r="J58" s="20"/>
      <c r="K58" s="20"/>
      <c r="L58" s="20"/>
      <c r="M58" s="17">
        <f t="shared" si="12"/>
        <v>438695.71</v>
      </c>
      <c r="N58" s="20">
        <v>438695.71</v>
      </c>
      <c r="O58" s="20"/>
      <c r="P58" s="20"/>
      <c r="Q58" s="20"/>
      <c r="R58" s="20"/>
      <c r="S58" s="20"/>
      <c r="T58" s="20"/>
      <c r="U58" s="20"/>
      <c r="V58" s="17">
        <f t="shared" si="13"/>
        <v>0</v>
      </c>
      <c r="W58" s="20"/>
      <c r="X58" s="25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</row>
    <row r="59" s="3" customFormat="1" ht="33" customHeight="1" spans="1:243">
      <c r="A59" s="15">
        <v>2080505</v>
      </c>
      <c r="B59" s="15"/>
      <c r="C59" s="18" t="s">
        <v>98</v>
      </c>
      <c r="D59" s="17">
        <f t="shared" si="9"/>
        <v>239210</v>
      </c>
      <c r="E59" s="17">
        <f t="shared" si="10"/>
        <v>239210</v>
      </c>
      <c r="F59" s="20"/>
      <c r="G59" s="17">
        <f t="shared" si="11"/>
        <v>0</v>
      </c>
      <c r="H59" s="20"/>
      <c r="I59" s="20"/>
      <c r="J59" s="20"/>
      <c r="K59" s="20"/>
      <c r="L59" s="20"/>
      <c r="M59" s="17">
        <f t="shared" si="12"/>
        <v>239210</v>
      </c>
      <c r="N59" s="20">
        <v>239210</v>
      </c>
      <c r="O59" s="20"/>
      <c r="P59" s="20"/>
      <c r="Q59" s="20"/>
      <c r="R59" s="20"/>
      <c r="S59" s="20"/>
      <c r="T59" s="20"/>
      <c r="U59" s="20"/>
      <c r="V59" s="17">
        <f t="shared" si="13"/>
        <v>0</v>
      </c>
      <c r="W59" s="20"/>
      <c r="X59" s="25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</row>
    <row r="60" s="3" customFormat="1" ht="33" customHeight="1" spans="1:243">
      <c r="A60" s="15">
        <v>2080505</v>
      </c>
      <c r="B60" s="15"/>
      <c r="C60" s="18" t="s">
        <v>99</v>
      </c>
      <c r="D60" s="17">
        <f t="shared" si="9"/>
        <v>347438.81</v>
      </c>
      <c r="E60" s="17">
        <f t="shared" si="10"/>
        <v>347438.81</v>
      </c>
      <c r="F60" s="20"/>
      <c r="G60" s="17">
        <f t="shared" si="11"/>
        <v>0</v>
      </c>
      <c r="H60" s="20"/>
      <c r="I60" s="20"/>
      <c r="J60" s="20"/>
      <c r="K60" s="20"/>
      <c r="L60" s="20"/>
      <c r="M60" s="17">
        <f t="shared" si="12"/>
        <v>347438.81</v>
      </c>
      <c r="N60" s="20">
        <v>347438.81</v>
      </c>
      <c r="O60" s="20"/>
      <c r="P60" s="20"/>
      <c r="Q60" s="20"/>
      <c r="R60" s="20"/>
      <c r="S60" s="20"/>
      <c r="T60" s="20"/>
      <c r="U60" s="20"/>
      <c r="V60" s="17">
        <f t="shared" si="13"/>
        <v>0</v>
      </c>
      <c r="W60" s="20"/>
      <c r="X60" s="25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</row>
    <row r="61" s="3" customFormat="1" ht="33" customHeight="1" spans="1:243">
      <c r="A61" s="15">
        <v>2080505</v>
      </c>
      <c r="B61" s="15"/>
      <c r="C61" s="18" t="s">
        <v>100</v>
      </c>
      <c r="D61" s="17">
        <f t="shared" si="9"/>
        <v>515069.64</v>
      </c>
      <c r="E61" s="17">
        <f t="shared" si="10"/>
        <v>515069.64</v>
      </c>
      <c r="F61" s="20"/>
      <c r="G61" s="17">
        <f t="shared" si="11"/>
        <v>0</v>
      </c>
      <c r="H61" s="20"/>
      <c r="I61" s="20"/>
      <c r="J61" s="20"/>
      <c r="K61" s="20"/>
      <c r="L61" s="20"/>
      <c r="M61" s="17">
        <f t="shared" si="12"/>
        <v>515069.64</v>
      </c>
      <c r="N61" s="20">
        <v>515069.64</v>
      </c>
      <c r="O61" s="20"/>
      <c r="P61" s="20"/>
      <c r="Q61" s="20"/>
      <c r="R61" s="20"/>
      <c r="S61" s="20"/>
      <c r="T61" s="20"/>
      <c r="U61" s="20"/>
      <c r="V61" s="17">
        <f t="shared" si="13"/>
        <v>0</v>
      </c>
      <c r="W61" s="20"/>
      <c r="X61" s="25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</row>
    <row r="62" s="3" customFormat="1" ht="33" customHeight="1" spans="1:243">
      <c r="A62" s="15">
        <v>2080505</v>
      </c>
      <c r="B62" s="15"/>
      <c r="C62" s="18" t="s">
        <v>101</v>
      </c>
      <c r="D62" s="17">
        <f t="shared" si="9"/>
        <v>546891.41</v>
      </c>
      <c r="E62" s="17">
        <f t="shared" si="10"/>
        <v>546891.41</v>
      </c>
      <c r="F62" s="20"/>
      <c r="G62" s="17">
        <f t="shared" si="11"/>
        <v>0</v>
      </c>
      <c r="H62" s="20"/>
      <c r="I62" s="20"/>
      <c r="J62" s="20"/>
      <c r="K62" s="20"/>
      <c r="L62" s="20"/>
      <c r="M62" s="17">
        <f t="shared" si="12"/>
        <v>546891.41</v>
      </c>
      <c r="N62" s="20">
        <v>546891.41</v>
      </c>
      <c r="O62" s="20"/>
      <c r="P62" s="20"/>
      <c r="Q62" s="20"/>
      <c r="R62" s="20"/>
      <c r="S62" s="20"/>
      <c r="T62" s="20"/>
      <c r="U62" s="20"/>
      <c r="V62" s="17">
        <f t="shared" si="13"/>
        <v>0</v>
      </c>
      <c r="W62" s="20"/>
      <c r="X62" s="25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</row>
    <row r="63" s="3" customFormat="1" ht="33" customHeight="1" spans="1:243">
      <c r="A63" s="15">
        <v>2080505</v>
      </c>
      <c r="B63" s="15"/>
      <c r="C63" s="18" t="s">
        <v>102</v>
      </c>
      <c r="D63" s="17">
        <f t="shared" si="9"/>
        <v>1078128.91</v>
      </c>
      <c r="E63" s="17">
        <f t="shared" si="10"/>
        <v>1078128.91</v>
      </c>
      <c r="F63" s="20"/>
      <c r="G63" s="17">
        <f t="shared" si="11"/>
        <v>0</v>
      </c>
      <c r="H63" s="20"/>
      <c r="I63" s="20"/>
      <c r="J63" s="20"/>
      <c r="K63" s="20"/>
      <c r="L63" s="20"/>
      <c r="M63" s="17">
        <f t="shared" si="12"/>
        <v>1078128.91</v>
      </c>
      <c r="N63" s="20">
        <v>1078128.91</v>
      </c>
      <c r="O63" s="20"/>
      <c r="P63" s="20"/>
      <c r="Q63" s="20"/>
      <c r="R63" s="20"/>
      <c r="S63" s="20"/>
      <c r="T63" s="20"/>
      <c r="U63" s="20"/>
      <c r="V63" s="17">
        <f t="shared" si="13"/>
        <v>0</v>
      </c>
      <c r="W63" s="20"/>
      <c r="X63" s="25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</row>
    <row r="64" s="3" customFormat="1" ht="33" customHeight="1" spans="1:243">
      <c r="A64" s="15">
        <v>2080505</v>
      </c>
      <c r="B64" s="15"/>
      <c r="C64" s="18" t="s">
        <v>103</v>
      </c>
      <c r="D64" s="17">
        <f t="shared" si="9"/>
        <v>405727.69</v>
      </c>
      <c r="E64" s="17">
        <f t="shared" si="10"/>
        <v>405727.69</v>
      </c>
      <c r="F64" s="20"/>
      <c r="G64" s="17">
        <f t="shared" si="11"/>
        <v>0</v>
      </c>
      <c r="H64" s="20"/>
      <c r="I64" s="20"/>
      <c r="J64" s="20"/>
      <c r="K64" s="20"/>
      <c r="L64" s="20"/>
      <c r="M64" s="17">
        <f t="shared" si="12"/>
        <v>405727.69</v>
      </c>
      <c r="N64" s="20">
        <v>405727.69</v>
      </c>
      <c r="O64" s="20"/>
      <c r="P64" s="20"/>
      <c r="Q64" s="20"/>
      <c r="R64" s="20"/>
      <c r="S64" s="20"/>
      <c r="T64" s="20"/>
      <c r="U64" s="20"/>
      <c r="V64" s="17">
        <f t="shared" si="13"/>
        <v>0</v>
      </c>
      <c r="W64" s="20"/>
      <c r="X64" s="25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</row>
    <row r="65" s="3" customFormat="1" ht="33" customHeight="1" spans="1:243">
      <c r="A65" s="15">
        <v>2080505</v>
      </c>
      <c r="B65" s="15"/>
      <c r="C65" s="18" t="s">
        <v>104</v>
      </c>
      <c r="D65" s="17">
        <f t="shared" si="9"/>
        <v>343688.1</v>
      </c>
      <c r="E65" s="17">
        <f t="shared" si="10"/>
        <v>343688.1</v>
      </c>
      <c r="F65" s="20"/>
      <c r="G65" s="17">
        <f t="shared" si="11"/>
        <v>0</v>
      </c>
      <c r="H65" s="20"/>
      <c r="I65" s="20"/>
      <c r="J65" s="20"/>
      <c r="K65" s="20"/>
      <c r="L65" s="20"/>
      <c r="M65" s="17">
        <f t="shared" si="12"/>
        <v>343688.1</v>
      </c>
      <c r="N65" s="20">
        <v>343688.1</v>
      </c>
      <c r="O65" s="20"/>
      <c r="P65" s="20"/>
      <c r="Q65" s="20"/>
      <c r="R65" s="20"/>
      <c r="S65" s="20"/>
      <c r="T65" s="20"/>
      <c r="U65" s="20"/>
      <c r="V65" s="17">
        <f t="shared" si="13"/>
        <v>0</v>
      </c>
      <c r="W65" s="20"/>
      <c r="X65" s="25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</row>
    <row r="66" s="3" customFormat="1" ht="33" customHeight="1" spans="1:243">
      <c r="A66" s="15">
        <v>2080506</v>
      </c>
      <c r="B66" s="15"/>
      <c r="C66" s="26" t="s">
        <v>105</v>
      </c>
      <c r="D66" s="17">
        <f t="shared" si="9"/>
        <v>6277102.69</v>
      </c>
      <c r="E66" s="17">
        <f t="shared" si="10"/>
        <v>6277102.69</v>
      </c>
      <c r="F66" s="19">
        <f>SUM(F67:F94)</f>
        <v>0</v>
      </c>
      <c r="G66" s="19">
        <f t="shared" ref="G66:X66" si="14">SUM(G67:G94)</f>
        <v>0</v>
      </c>
      <c r="H66" s="19">
        <f t="shared" si="14"/>
        <v>0</v>
      </c>
      <c r="I66" s="19">
        <f t="shared" si="14"/>
        <v>0</v>
      </c>
      <c r="J66" s="19">
        <f t="shared" si="14"/>
        <v>0</v>
      </c>
      <c r="K66" s="19">
        <f t="shared" si="14"/>
        <v>0</v>
      </c>
      <c r="L66" s="19">
        <f t="shared" si="14"/>
        <v>0</v>
      </c>
      <c r="M66" s="19">
        <f t="shared" si="14"/>
        <v>6277102.69</v>
      </c>
      <c r="N66" s="19">
        <f t="shared" si="14"/>
        <v>0</v>
      </c>
      <c r="O66" s="19">
        <f t="shared" si="14"/>
        <v>6277102.69</v>
      </c>
      <c r="P66" s="19">
        <f t="shared" si="14"/>
        <v>0</v>
      </c>
      <c r="Q66" s="19">
        <f t="shared" si="14"/>
        <v>0</v>
      </c>
      <c r="R66" s="19">
        <f t="shared" si="14"/>
        <v>0</v>
      </c>
      <c r="S66" s="19">
        <f t="shared" si="14"/>
        <v>0</v>
      </c>
      <c r="T66" s="19">
        <f t="shared" si="14"/>
        <v>0</v>
      </c>
      <c r="U66" s="19">
        <f t="shared" si="14"/>
        <v>0</v>
      </c>
      <c r="V66" s="19">
        <f t="shared" si="14"/>
        <v>0</v>
      </c>
      <c r="W66" s="19">
        <f t="shared" si="14"/>
        <v>0</v>
      </c>
      <c r="X66" s="25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</row>
    <row r="67" s="3" customFormat="1" ht="33" customHeight="1" spans="1:243">
      <c r="A67" s="15">
        <v>2080506</v>
      </c>
      <c r="B67" s="15"/>
      <c r="C67" s="18" t="s">
        <v>106</v>
      </c>
      <c r="D67" s="17">
        <f t="shared" si="9"/>
        <v>595671.27</v>
      </c>
      <c r="E67" s="17">
        <f t="shared" si="10"/>
        <v>595671.27</v>
      </c>
      <c r="F67" s="20"/>
      <c r="G67" s="17">
        <f t="shared" si="11"/>
        <v>0</v>
      </c>
      <c r="H67" s="20"/>
      <c r="I67" s="20"/>
      <c r="J67" s="20"/>
      <c r="K67" s="20"/>
      <c r="L67" s="20"/>
      <c r="M67" s="17">
        <f t="shared" si="12"/>
        <v>595671.27</v>
      </c>
      <c r="N67" s="20"/>
      <c r="O67" s="20">
        <v>595671.27</v>
      </c>
      <c r="P67" s="20"/>
      <c r="Q67" s="20"/>
      <c r="R67" s="20"/>
      <c r="S67" s="20"/>
      <c r="T67" s="20"/>
      <c r="U67" s="20"/>
      <c r="V67" s="17">
        <f t="shared" si="13"/>
        <v>0</v>
      </c>
      <c r="W67" s="20"/>
      <c r="X67" s="25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</row>
    <row r="68" s="3" customFormat="1" ht="33" customHeight="1" spans="1:243">
      <c r="A68" s="15">
        <v>2080506</v>
      </c>
      <c r="B68" s="15"/>
      <c r="C68" s="18" t="s">
        <v>107</v>
      </c>
      <c r="D68" s="17">
        <f t="shared" si="9"/>
        <v>226512.87</v>
      </c>
      <c r="E68" s="17">
        <f t="shared" si="10"/>
        <v>226512.87</v>
      </c>
      <c r="F68" s="20"/>
      <c r="G68" s="17">
        <f t="shared" si="11"/>
        <v>0</v>
      </c>
      <c r="H68" s="20"/>
      <c r="I68" s="20"/>
      <c r="J68" s="20"/>
      <c r="K68" s="20"/>
      <c r="L68" s="20"/>
      <c r="M68" s="17">
        <f t="shared" si="12"/>
        <v>226512.87</v>
      </c>
      <c r="N68" s="20"/>
      <c r="O68" s="20">
        <v>226512.87</v>
      </c>
      <c r="P68" s="20"/>
      <c r="Q68" s="20"/>
      <c r="R68" s="20"/>
      <c r="S68" s="20"/>
      <c r="T68" s="20"/>
      <c r="U68" s="20"/>
      <c r="V68" s="17">
        <f t="shared" si="13"/>
        <v>0</v>
      </c>
      <c r="W68" s="20"/>
      <c r="X68" s="25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</row>
    <row r="69" s="3" customFormat="1" ht="33" customHeight="1" spans="1:243">
      <c r="A69" s="15">
        <v>2080506</v>
      </c>
      <c r="B69" s="15"/>
      <c r="C69" s="18" t="s">
        <v>108</v>
      </c>
      <c r="D69" s="17">
        <f t="shared" si="9"/>
        <v>216752.42</v>
      </c>
      <c r="E69" s="17">
        <f t="shared" si="10"/>
        <v>216752.42</v>
      </c>
      <c r="F69" s="20"/>
      <c r="G69" s="17">
        <f t="shared" si="11"/>
        <v>0</v>
      </c>
      <c r="H69" s="20"/>
      <c r="I69" s="20"/>
      <c r="J69" s="20"/>
      <c r="K69" s="20"/>
      <c r="L69" s="20"/>
      <c r="M69" s="17">
        <f t="shared" si="12"/>
        <v>216752.42</v>
      </c>
      <c r="N69" s="20"/>
      <c r="O69" s="20">
        <v>216752.42</v>
      </c>
      <c r="P69" s="20"/>
      <c r="Q69" s="20"/>
      <c r="R69" s="20"/>
      <c r="S69" s="20"/>
      <c r="T69" s="20"/>
      <c r="U69" s="20"/>
      <c r="V69" s="17">
        <f t="shared" si="13"/>
        <v>0</v>
      </c>
      <c r="W69" s="20"/>
      <c r="X69" s="25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</row>
    <row r="70" s="3" customFormat="1" ht="33" customHeight="1" spans="1:243">
      <c r="A70" s="15">
        <v>2080506</v>
      </c>
      <c r="B70" s="15"/>
      <c r="C70" s="18" t="s">
        <v>109</v>
      </c>
      <c r="D70" s="17">
        <f t="shared" si="9"/>
        <v>0</v>
      </c>
      <c r="E70" s="17">
        <f t="shared" si="10"/>
        <v>0</v>
      </c>
      <c r="F70" s="20"/>
      <c r="G70" s="17">
        <f t="shared" si="11"/>
        <v>0</v>
      </c>
      <c r="H70" s="20"/>
      <c r="I70" s="20"/>
      <c r="J70" s="20"/>
      <c r="K70" s="20"/>
      <c r="L70" s="20"/>
      <c r="M70" s="17">
        <f t="shared" si="12"/>
        <v>0</v>
      </c>
      <c r="N70" s="20"/>
      <c r="O70" s="20"/>
      <c r="P70" s="20"/>
      <c r="Q70" s="20"/>
      <c r="R70" s="20"/>
      <c r="S70" s="20"/>
      <c r="T70" s="20"/>
      <c r="U70" s="20"/>
      <c r="V70" s="17">
        <f t="shared" si="13"/>
        <v>0</v>
      </c>
      <c r="W70" s="20"/>
      <c r="X70" s="25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</row>
    <row r="71" s="3" customFormat="1" ht="33" customHeight="1" spans="1:243">
      <c r="A71" s="15">
        <v>2080506</v>
      </c>
      <c r="B71" s="15"/>
      <c r="C71" s="18" t="s">
        <v>110</v>
      </c>
      <c r="D71" s="17">
        <f t="shared" si="9"/>
        <v>217544.59</v>
      </c>
      <c r="E71" s="17">
        <f t="shared" si="10"/>
        <v>217544.59</v>
      </c>
      <c r="F71" s="20"/>
      <c r="G71" s="17">
        <f t="shared" si="11"/>
        <v>0</v>
      </c>
      <c r="H71" s="20"/>
      <c r="I71" s="20"/>
      <c r="J71" s="20"/>
      <c r="K71" s="20"/>
      <c r="L71" s="20"/>
      <c r="M71" s="17">
        <f t="shared" si="12"/>
        <v>217544.59</v>
      </c>
      <c r="N71" s="20"/>
      <c r="O71" s="20">
        <v>217544.59</v>
      </c>
      <c r="P71" s="20"/>
      <c r="Q71" s="20"/>
      <c r="R71" s="20"/>
      <c r="S71" s="20"/>
      <c r="T71" s="20"/>
      <c r="U71" s="20"/>
      <c r="V71" s="17">
        <f t="shared" si="13"/>
        <v>0</v>
      </c>
      <c r="W71" s="20"/>
      <c r="X71" s="25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</row>
    <row r="72" s="3" customFormat="1" ht="33" customHeight="1" spans="1:243">
      <c r="A72" s="15">
        <v>2080506</v>
      </c>
      <c r="B72" s="15"/>
      <c r="C72" s="18" t="s">
        <v>111</v>
      </c>
      <c r="D72" s="17">
        <f t="shared" ref="D72:D103" si="15">E72+V72</f>
        <v>197616.97</v>
      </c>
      <c r="E72" s="17">
        <f t="shared" ref="E72:E103" si="16">F72+G72+L72+M72+S72+T72</f>
        <v>197616.97</v>
      </c>
      <c r="F72" s="20"/>
      <c r="G72" s="17">
        <f t="shared" ref="G72:G103" si="17">H72+I72+K72</f>
        <v>0</v>
      </c>
      <c r="H72" s="20"/>
      <c r="I72" s="20"/>
      <c r="J72" s="20"/>
      <c r="K72" s="20"/>
      <c r="L72" s="20"/>
      <c r="M72" s="17">
        <f t="shared" ref="M72:M103" si="18">N72+O72+P72+Q72+R72</f>
        <v>197616.97</v>
      </c>
      <c r="N72" s="20"/>
      <c r="O72" s="20">
        <v>197616.97</v>
      </c>
      <c r="P72" s="20"/>
      <c r="Q72" s="20"/>
      <c r="R72" s="20"/>
      <c r="S72" s="20"/>
      <c r="T72" s="20"/>
      <c r="U72" s="20"/>
      <c r="V72" s="17">
        <f t="shared" ref="V72:V103" si="19">W72</f>
        <v>0</v>
      </c>
      <c r="W72" s="20"/>
      <c r="X72" s="25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</row>
    <row r="73" s="3" customFormat="1" ht="33" customHeight="1" spans="1:243">
      <c r="A73" s="15">
        <v>2080506</v>
      </c>
      <c r="B73" s="15"/>
      <c r="C73" s="18" t="s">
        <v>112</v>
      </c>
      <c r="D73" s="17">
        <f t="shared" si="15"/>
        <v>222335.43</v>
      </c>
      <c r="E73" s="17">
        <f t="shared" si="16"/>
        <v>222335.43</v>
      </c>
      <c r="F73" s="20"/>
      <c r="G73" s="17">
        <f t="shared" si="17"/>
        <v>0</v>
      </c>
      <c r="H73" s="20"/>
      <c r="I73" s="20"/>
      <c r="J73" s="20"/>
      <c r="K73" s="20"/>
      <c r="L73" s="20"/>
      <c r="M73" s="17">
        <f t="shared" si="18"/>
        <v>222335.43</v>
      </c>
      <c r="N73" s="20"/>
      <c r="O73" s="20">
        <v>222335.43</v>
      </c>
      <c r="P73" s="20"/>
      <c r="Q73" s="20"/>
      <c r="R73" s="20"/>
      <c r="S73" s="20"/>
      <c r="T73" s="20"/>
      <c r="U73" s="20"/>
      <c r="V73" s="17">
        <f t="shared" si="19"/>
        <v>0</v>
      </c>
      <c r="W73" s="20"/>
      <c r="X73" s="25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</row>
    <row r="74" s="3" customFormat="1" ht="33" customHeight="1" spans="1:243">
      <c r="A74" s="15">
        <v>2080506</v>
      </c>
      <c r="B74" s="15"/>
      <c r="C74" s="18" t="s">
        <v>113</v>
      </c>
      <c r="D74" s="17">
        <f t="shared" si="15"/>
        <v>221113.56</v>
      </c>
      <c r="E74" s="17">
        <f t="shared" si="16"/>
        <v>221113.56</v>
      </c>
      <c r="F74" s="20"/>
      <c r="G74" s="17">
        <f t="shared" si="17"/>
        <v>0</v>
      </c>
      <c r="H74" s="20"/>
      <c r="I74" s="20"/>
      <c r="J74" s="20"/>
      <c r="K74" s="20"/>
      <c r="L74" s="20"/>
      <c r="M74" s="17">
        <f t="shared" si="18"/>
        <v>221113.56</v>
      </c>
      <c r="N74" s="20"/>
      <c r="O74" s="20">
        <v>221113.56</v>
      </c>
      <c r="P74" s="20"/>
      <c r="Q74" s="20"/>
      <c r="R74" s="20"/>
      <c r="S74" s="20"/>
      <c r="T74" s="20"/>
      <c r="U74" s="20"/>
      <c r="V74" s="17">
        <f t="shared" si="19"/>
        <v>0</v>
      </c>
      <c r="W74" s="20"/>
      <c r="X74" s="25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</row>
    <row r="75" s="3" customFormat="1" ht="33" customHeight="1" spans="1:243">
      <c r="A75" s="15">
        <v>2080506</v>
      </c>
      <c r="B75" s="15"/>
      <c r="C75" s="18" t="s">
        <v>114</v>
      </c>
      <c r="D75" s="17">
        <f t="shared" si="15"/>
        <v>198570.41</v>
      </c>
      <c r="E75" s="17">
        <f t="shared" si="16"/>
        <v>198570.41</v>
      </c>
      <c r="F75" s="20"/>
      <c r="G75" s="17">
        <f t="shared" si="17"/>
        <v>0</v>
      </c>
      <c r="H75" s="20"/>
      <c r="I75" s="20"/>
      <c r="J75" s="20"/>
      <c r="K75" s="20"/>
      <c r="L75" s="20"/>
      <c r="M75" s="17">
        <f t="shared" si="18"/>
        <v>198570.41</v>
      </c>
      <c r="N75" s="20"/>
      <c r="O75" s="20">
        <v>198570.41</v>
      </c>
      <c r="P75" s="20"/>
      <c r="Q75" s="20"/>
      <c r="R75" s="20"/>
      <c r="S75" s="20"/>
      <c r="T75" s="20"/>
      <c r="U75" s="20"/>
      <c r="V75" s="17">
        <f t="shared" si="19"/>
        <v>0</v>
      </c>
      <c r="W75" s="20"/>
      <c r="X75" s="25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</row>
    <row r="76" s="3" customFormat="1" ht="33" customHeight="1" spans="1:243">
      <c r="A76" s="15">
        <v>2080506</v>
      </c>
      <c r="B76" s="15"/>
      <c r="C76" s="18" t="s">
        <v>115</v>
      </c>
      <c r="D76" s="17">
        <f t="shared" si="15"/>
        <v>302715.21</v>
      </c>
      <c r="E76" s="17">
        <f t="shared" si="16"/>
        <v>302715.21</v>
      </c>
      <c r="F76" s="20"/>
      <c r="G76" s="17">
        <f t="shared" si="17"/>
        <v>0</v>
      </c>
      <c r="H76" s="20"/>
      <c r="I76" s="20"/>
      <c r="J76" s="20"/>
      <c r="K76" s="20"/>
      <c r="L76" s="20"/>
      <c r="M76" s="17">
        <f t="shared" si="18"/>
        <v>302715.21</v>
      </c>
      <c r="N76" s="20"/>
      <c r="O76" s="20">
        <v>302715.21</v>
      </c>
      <c r="P76" s="20"/>
      <c r="Q76" s="20"/>
      <c r="R76" s="20"/>
      <c r="S76" s="20"/>
      <c r="T76" s="20"/>
      <c r="U76" s="20"/>
      <c r="V76" s="17">
        <f t="shared" si="19"/>
        <v>0</v>
      </c>
      <c r="W76" s="20"/>
      <c r="X76" s="25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</row>
    <row r="77" s="3" customFormat="1" ht="33" customHeight="1" spans="1:243">
      <c r="A77" s="15">
        <v>2080506</v>
      </c>
      <c r="B77" s="15"/>
      <c r="C77" s="18" t="s">
        <v>116</v>
      </c>
      <c r="D77" s="17">
        <f t="shared" si="15"/>
        <v>370837.16</v>
      </c>
      <c r="E77" s="17">
        <f t="shared" si="16"/>
        <v>370837.16</v>
      </c>
      <c r="F77" s="20"/>
      <c r="G77" s="17">
        <f t="shared" si="17"/>
        <v>0</v>
      </c>
      <c r="H77" s="20"/>
      <c r="I77" s="20"/>
      <c r="J77" s="20"/>
      <c r="K77" s="20"/>
      <c r="L77" s="20"/>
      <c r="M77" s="17">
        <f t="shared" si="18"/>
        <v>370837.16</v>
      </c>
      <c r="N77" s="20"/>
      <c r="O77" s="20">
        <v>370837.16</v>
      </c>
      <c r="P77" s="20"/>
      <c r="Q77" s="20"/>
      <c r="R77" s="20"/>
      <c r="S77" s="20"/>
      <c r="T77" s="20"/>
      <c r="U77" s="20"/>
      <c r="V77" s="17">
        <f t="shared" si="19"/>
        <v>0</v>
      </c>
      <c r="W77" s="20"/>
      <c r="X77" s="25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</row>
    <row r="78" s="3" customFormat="1" ht="33" customHeight="1" spans="1:243">
      <c r="A78" s="15">
        <v>2080506</v>
      </c>
      <c r="B78" s="15"/>
      <c r="C78" s="18" t="s">
        <v>117</v>
      </c>
      <c r="D78" s="17">
        <f t="shared" si="15"/>
        <v>213153.64</v>
      </c>
      <c r="E78" s="17">
        <f t="shared" si="16"/>
        <v>213153.64</v>
      </c>
      <c r="F78" s="20"/>
      <c r="G78" s="17">
        <f t="shared" si="17"/>
        <v>0</v>
      </c>
      <c r="H78" s="20"/>
      <c r="I78" s="20"/>
      <c r="J78" s="20"/>
      <c r="K78" s="20"/>
      <c r="L78" s="20"/>
      <c r="M78" s="17">
        <f t="shared" si="18"/>
        <v>213153.64</v>
      </c>
      <c r="N78" s="20"/>
      <c r="O78" s="20">
        <v>213153.64</v>
      </c>
      <c r="P78" s="20"/>
      <c r="Q78" s="20"/>
      <c r="R78" s="20"/>
      <c r="S78" s="20"/>
      <c r="T78" s="20"/>
      <c r="U78" s="20"/>
      <c r="V78" s="17">
        <f t="shared" si="19"/>
        <v>0</v>
      </c>
      <c r="W78" s="20"/>
      <c r="X78" s="25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</row>
    <row r="79" s="3" customFormat="1" ht="33" customHeight="1" spans="1:243">
      <c r="A79" s="15">
        <v>2080506</v>
      </c>
      <c r="B79" s="15"/>
      <c r="C79" s="18" t="s">
        <v>118</v>
      </c>
      <c r="D79" s="17">
        <f t="shared" si="15"/>
        <v>196860.59</v>
      </c>
      <c r="E79" s="17">
        <f t="shared" si="16"/>
        <v>196860.59</v>
      </c>
      <c r="F79" s="20"/>
      <c r="G79" s="17">
        <f t="shared" si="17"/>
        <v>0</v>
      </c>
      <c r="H79" s="20"/>
      <c r="I79" s="20"/>
      <c r="J79" s="20"/>
      <c r="K79" s="20"/>
      <c r="L79" s="20"/>
      <c r="M79" s="17">
        <f t="shared" si="18"/>
        <v>196860.59</v>
      </c>
      <c r="N79" s="20"/>
      <c r="O79" s="20">
        <v>196860.59</v>
      </c>
      <c r="P79" s="20"/>
      <c r="Q79" s="20"/>
      <c r="R79" s="20"/>
      <c r="S79" s="20"/>
      <c r="T79" s="20"/>
      <c r="U79" s="20"/>
      <c r="V79" s="17">
        <f t="shared" si="19"/>
        <v>0</v>
      </c>
      <c r="W79" s="20"/>
      <c r="X79" s="25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</row>
    <row r="80" s="3" customFormat="1" ht="33" customHeight="1" spans="1:243">
      <c r="A80" s="15">
        <v>2080506</v>
      </c>
      <c r="B80" s="15"/>
      <c r="C80" s="18" t="s">
        <v>119</v>
      </c>
      <c r="D80" s="17">
        <f t="shared" si="15"/>
        <v>154436.97</v>
      </c>
      <c r="E80" s="17">
        <f t="shared" si="16"/>
        <v>154436.97</v>
      </c>
      <c r="F80" s="20"/>
      <c r="G80" s="17">
        <f t="shared" si="17"/>
        <v>0</v>
      </c>
      <c r="H80" s="20"/>
      <c r="I80" s="20"/>
      <c r="J80" s="20"/>
      <c r="K80" s="20"/>
      <c r="L80" s="20"/>
      <c r="M80" s="17">
        <f t="shared" si="18"/>
        <v>154436.97</v>
      </c>
      <c r="N80" s="20"/>
      <c r="O80" s="20">
        <v>154436.97</v>
      </c>
      <c r="P80" s="20"/>
      <c r="Q80" s="20"/>
      <c r="R80" s="20"/>
      <c r="S80" s="20"/>
      <c r="T80" s="20"/>
      <c r="U80" s="20"/>
      <c r="V80" s="17">
        <f t="shared" si="19"/>
        <v>0</v>
      </c>
      <c r="W80" s="20"/>
      <c r="X80" s="25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</row>
    <row r="81" s="3" customFormat="1" ht="33" customHeight="1" spans="1:243">
      <c r="A81" s="15">
        <v>2080506</v>
      </c>
      <c r="B81" s="15"/>
      <c r="C81" s="18" t="s">
        <v>120</v>
      </c>
      <c r="D81" s="17">
        <f t="shared" si="15"/>
        <v>168125.95</v>
      </c>
      <c r="E81" s="17">
        <f t="shared" si="16"/>
        <v>168125.95</v>
      </c>
      <c r="F81" s="20"/>
      <c r="G81" s="17">
        <f t="shared" si="17"/>
        <v>0</v>
      </c>
      <c r="H81" s="20"/>
      <c r="I81" s="20"/>
      <c r="J81" s="20"/>
      <c r="K81" s="20"/>
      <c r="L81" s="20"/>
      <c r="M81" s="17">
        <f t="shared" si="18"/>
        <v>168125.95</v>
      </c>
      <c r="N81" s="20"/>
      <c r="O81" s="20">
        <v>168125.95</v>
      </c>
      <c r="P81" s="20"/>
      <c r="Q81" s="20"/>
      <c r="R81" s="20"/>
      <c r="S81" s="20"/>
      <c r="T81" s="20"/>
      <c r="U81" s="20"/>
      <c r="V81" s="17">
        <f t="shared" si="19"/>
        <v>0</v>
      </c>
      <c r="W81" s="20"/>
      <c r="X81" s="25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</row>
    <row r="82" s="3" customFormat="1" ht="33" customHeight="1" spans="1:243">
      <c r="A82" s="15">
        <v>2080506</v>
      </c>
      <c r="B82" s="15"/>
      <c r="C82" s="18" t="s">
        <v>121</v>
      </c>
      <c r="D82" s="17">
        <f t="shared" si="15"/>
        <v>179144.85</v>
      </c>
      <c r="E82" s="17">
        <f t="shared" si="16"/>
        <v>179144.85</v>
      </c>
      <c r="F82" s="20"/>
      <c r="G82" s="17">
        <f t="shared" si="17"/>
        <v>0</v>
      </c>
      <c r="H82" s="20"/>
      <c r="I82" s="20"/>
      <c r="J82" s="20"/>
      <c r="K82" s="20"/>
      <c r="L82" s="20"/>
      <c r="M82" s="17">
        <f t="shared" si="18"/>
        <v>179144.85</v>
      </c>
      <c r="N82" s="20"/>
      <c r="O82" s="20">
        <v>179144.85</v>
      </c>
      <c r="P82" s="20"/>
      <c r="Q82" s="20"/>
      <c r="R82" s="20"/>
      <c r="S82" s="20"/>
      <c r="T82" s="20"/>
      <c r="U82" s="20"/>
      <c r="V82" s="17">
        <f t="shared" si="19"/>
        <v>0</v>
      </c>
      <c r="W82" s="20"/>
      <c r="X82" s="25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</row>
    <row r="83" s="3" customFormat="1" ht="33" customHeight="1" spans="1:243">
      <c r="A83" s="15">
        <v>2080506</v>
      </c>
      <c r="B83" s="15"/>
      <c r="C83" s="18" t="s">
        <v>122</v>
      </c>
      <c r="D83" s="17">
        <f t="shared" si="15"/>
        <v>226060.16</v>
      </c>
      <c r="E83" s="17">
        <f t="shared" si="16"/>
        <v>226060.16</v>
      </c>
      <c r="F83" s="20"/>
      <c r="G83" s="17">
        <f t="shared" si="17"/>
        <v>0</v>
      </c>
      <c r="H83" s="20"/>
      <c r="I83" s="20"/>
      <c r="J83" s="20"/>
      <c r="K83" s="20"/>
      <c r="L83" s="20"/>
      <c r="M83" s="17">
        <f t="shared" si="18"/>
        <v>226060.16</v>
      </c>
      <c r="N83" s="20"/>
      <c r="O83" s="20">
        <v>226060.16</v>
      </c>
      <c r="P83" s="20"/>
      <c r="Q83" s="20"/>
      <c r="R83" s="20"/>
      <c r="S83" s="20"/>
      <c r="T83" s="20"/>
      <c r="U83" s="20"/>
      <c r="V83" s="17">
        <f t="shared" si="19"/>
        <v>0</v>
      </c>
      <c r="W83" s="20"/>
      <c r="X83" s="25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</row>
    <row r="84" s="3" customFormat="1" ht="33" customHeight="1" spans="1:243">
      <c r="A84" s="15">
        <v>2080506</v>
      </c>
      <c r="B84" s="15"/>
      <c r="C84" s="18" t="s">
        <v>123</v>
      </c>
      <c r="D84" s="17">
        <f t="shared" si="15"/>
        <v>174095.51</v>
      </c>
      <c r="E84" s="17">
        <f t="shared" si="16"/>
        <v>174095.51</v>
      </c>
      <c r="F84" s="20"/>
      <c r="G84" s="17">
        <f t="shared" si="17"/>
        <v>0</v>
      </c>
      <c r="H84" s="20"/>
      <c r="I84" s="20"/>
      <c r="J84" s="20"/>
      <c r="K84" s="20"/>
      <c r="L84" s="20"/>
      <c r="M84" s="17">
        <f t="shared" si="18"/>
        <v>174095.51</v>
      </c>
      <c r="N84" s="20"/>
      <c r="O84" s="20">
        <v>174095.51</v>
      </c>
      <c r="P84" s="20"/>
      <c r="Q84" s="20"/>
      <c r="R84" s="20"/>
      <c r="S84" s="20"/>
      <c r="T84" s="20"/>
      <c r="U84" s="20"/>
      <c r="V84" s="17">
        <f t="shared" si="19"/>
        <v>0</v>
      </c>
      <c r="W84" s="20"/>
      <c r="X84" s="25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</row>
    <row r="85" s="3" customFormat="1" ht="33" customHeight="1" spans="1:243">
      <c r="A85" s="15">
        <v>2080506</v>
      </c>
      <c r="B85" s="15"/>
      <c r="C85" s="18" t="s">
        <v>124</v>
      </c>
      <c r="D85" s="17">
        <f t="shared" si="15"/>
        <v>154456.5</v>
      </c>
      <c r="E85" s="17">
        <f t="shared" si="16"/>
        <v>154456.5</v>
      </c>
      <c r="F85" s="20"/>
      <c r="G85" s="17">
        <f t="shared" si="17"/>
        <v>0</v>
      </c>
      <c r="H85" s="20"/>
      <c r="I85" s="20"/>
      <c r="J85" s="20"/>
      <c r="K85" s="20"/>
      <c r="L85" s="20"/>
      <c r="M85" s="17">
        <f t="shared" si="18"/>
        <v>154456.5</v>
      </c>
      <c r="N85" s="20"/>
      <c r="O85" s="20">
        <v>154456.5</v>
      </c>
      <c r="P85" s="20"/>
      <c r="Q85" s="20"/>
      <c r="R85" s="20"/>
      <c r="S85" s="20"/>
      <c r="T85" s="20"/>
      <c r="U85" s="20"/>
      <c r="V85" s="17">
        <f t="shared" si="19"/>
        <v>0</v>
      </c>
      <c r="W85" s="20"/>
      <c r="X85" s="25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</row>
    <row r="86" s="3" customFormat="1" ht="33" customHeight="1" spans="1:243">
      <c r="A86" s="15">
        <v>2080506</v>
      </c>
      <c r="B86" s="15"/>
      <c r="C86" s="18" t="s">
        <v>125</v>
      </c>
      <c r="D86" s="17">
        <f t="shared" si="15"/>
        <v>167540.14</v>
      </c>
      <c r="E86" s="17">
        <f t="shared" si="16"/>
        <v>167540.14</v>
      </c>
      <c r="F86" s="20"/>
      <c r="G86" s="17">
        <f t="shared" si="17"/>
        <v>0</v>
      </c>
      <c r="H86" s="20"/>
      <c r="I86" s="20"/>
      <c r="J86" s="20"/>
      <c r="K86" s="20"/>
      <c r="L86" s="20"/>
      <c r="M86" s="17">
        <f t="shared" si="18"/>
        <v>167540.14</v>
      </c>
      <c r="N86" s="20"/>
      <c r="O86" s="20">
        <v>167540.14</v>
      </c>
      <c r="P86" s="20"/>
      <c r="Q86" s="20"/>
      <c r="R86" s="20"/>
      <c r="S86" s="20"/>
      <c r="T86" s="20"/>
      <c r="U86" s="20"/>
      <c r="V86" s="17">
        <f t="shared" si="19"/>
        <v>0</v>
      </c>
      <c r="W86" s="20"/>
      <c r="X86" s="25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</row>
    <row r="87" s="3" customFormat="1" ht="33" customHeight="1" spans="1:243">
      <c r="A87" s="15">
        <v>2080506</v>
      </c>
      <c r="B87" s="15"/>
      <c r="C87" s="18" t="s">
        <v>126</v>
      </c>
      <c r="D87" s="17">
        <f t="shared" si="15"/>
        <v>208248.2</v>
      </c>
      <c r="E87" s="17">
        <f t="shared" si="16"/>
        <v>208248.2</v>
      </c>
      <c r="F87" s="20"/>
      <c r="G87" s="17">
        <f t="shared" si="17"/>
        <v>0</v>
      </c>
      <c r="H87" s="20"/>
      <c r="I87" s="20"/>
      <c r="J87" s="20"/>
      <c r="K87" s="20"/>
      <c r="L87" s="20"/>
      <c r="M87" s="17">
        <f t="shared" si="18"/>
        <v>208248.2</v>
      </c>
      <c r="N87" s="20"/>
      <c r="O87" s="20">
        <v>208248.2</v>
      </c>
      <c r="P87" s="20"/>
      <c r="Q87" s="20"/>
      <c r="R87" s="20"/>
      <c r="S87" s="20"/>
      <c r="T87" s="20"/>
      <c r="U87" s="20"/>
      <c r="V87" s="17">
        <f t="shared" si="19"/>
        <v>0</v>
      </c>
      <c r="W87" s="20"/>
      <c r="X87" s="25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</row>
    <row r="88" s="3" customFormat="1" ht="33" customHeight="1" spans="1:243">
      <c r="A88" s="15">
        <v>2080506</v>
      </c>
      <c r="B88" s="15"/>
      <c r="C88" s="18" t="s">
        <v>127</v>
      </c>
      <c r="D88" s="17">
        <f t="shared" si="15"/>
        <v>110405</v>
      </c>
      <c r="E88" s="17">
        <f t="shared" si="16"/>
        <v>110405</v>
      </c>
      <c r="F88" s="20"/>
      <c r="G88" s="17">
        <f t="shared" si="17"/>
        <v>0</v>
      </c>
      <c r="H88" s="20"/>
      <c r="I88" s="20"/>
      <c r="J88" s="20"/>
      <c r="K88" s="20"/>
      <c r="L88" s="20"/>
      <c r="M88" s="17">
        <f t="shared" si="18"/>
        <v>110405</v>
      </c>
      <c r="N88" s="20"/>
      <c r="O88" s="20">
        <v>110405</v>
      </c>
      <c r="P88" s="20"/>
      <c r="Q88" s="20"/>
      <c r="R88" s="20"/>
      <c r="S88" s="20"/>
      <c r="T88" s="20"/>
      <c r="U88" s="20"/>
      <c r="V88" s="17">
        <f t="shared" si="19"/>
        <v>0</v>
      </c>
      <c r="W88" s="20"/>
      <c r="X88" s="25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</row>
    <row r="89" s="3" customFormat="1" ht="33" customHeight="1" spans="1:243">
      <c r="A89" s="15">
        <v>2080506</v>
      </c>
      <c r="B89" s="15"/>
      <c r="C89" s="18" t="s">
        <v>128</v>
      </c>
      <c r="D89" s="17">
        <f t="shared" si="15"/>
        <v>170410.33</v>
      </c>
      <c r="E89" s="17">
        <f t="shared" si="16"/>
        <v>170410.33</v>
      </c>
      <c r="F89" s="20"/>
      <c r="G89" s="17">
        <f t="shared" si="17"/>
        <v>0</v>
      </c>
      <c r="H89" s="20"/>
      <c r="I89" s="20"/>
      <c r="J89" s="20"/>
      <c r="K89" s="20"/>
      <c r="L89" s="20"/>
      <c r="M89" s="17">
        <f t="shared" si="18"/>
        <v>170410.33</v>
      </c>
      <c r="N89" s="20"/>
      <c r="O89" s="20">
        <v>170410.33</v>
      </c>
      <c r="P89" s="20"/>
      <c r="Q89" s="20"/>
      <c r="R89" s="20"/>
      <c r="S89" s="20"/>
      <c r="T89" s="20"/>
      <c r="U89" s="20"/>
      <c r="V89" s="17">
        <f t="shared" si="19"/>
        <v>0</v>
      </c>
      <c r="W89" s="20"/>
      <c r="X89" s="25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</row>
    <row r="90" s="3" customFormat="1" ht="33" customHeight="1" spans="1:243">
      <c r="A90" s="15">
        <v>2080506</v>
      </c>
      <c r="B90" s="15"/>
      <c r="C90" s="18" t="s">
        <v>129</v>
      </c>
      <c r="D90" s="17">
        <f t="shared" si="15"/>
        <v>249169.15</v>
      </c>
      <c r="E90" s="17">
        <f t="shared" si="16"/>
        <v>249169.15</v>
      </c>
      <c r="F90" s="20"/>
      <c r="G90" s="17">
        <f t="shared" si="17"/>
        <v>0</v>
      </c>
      <c r="H90" s="20"/>
      <c r="I90" s="20"/>
      <c r="J90" s="20"/>
      <c r="K90" s="20"/>
      <c r="L90" s="20"/>
      <c r="M90" s="17">
        <f t="shared" si="18"/>
        <v>249169.15</v>
      </c>
      <c r="N90" s="20"/>
      <c r="O90" s="20">
        <v>249169.15</v>
      </c>
      <c r="P90" s="20"/>
      <c r="Q90" s="20"/>
      <c r="R90" s="20"/>
      <c r="S90" s="20"/>
      <c r="T90" s="20"/>
      <c r="U90" s="20"/>
      <c r="V90" s="17">
        <f t="shared" si="19"/>
        <v>0</v>
      </c>
      <c r="W90" s="20"/>
      <c r="X90" s="25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</row>
    <row r="91" s="3" customFormat="1" ht="33" customHeight="1" spans="1:243">
      <c r="A91" s="15">
        <v>2080506</v>
      </c>
      <c r="B91" s="15"/>
      <c r="C91" s="18" t="s">
        <v>130</v>
      </c>
      <c r="D91" s="17">
        <f t="shared" si="15"/>
        <v>259089.96</v>
      </c>
      <c r="E91" s="17">
        <f t="shared" si="16"/>
        <v>259089.96</v>
      </c>
      <c r="F91" s="20"/>
      <c r="G91" s="17">
        <f t="shared" si="17"/>
        <v>0</v>
      </c>
      <c r="H91" s="20"/>
      <c r="I91" s="20"/>
      <c r="J91" s="20"/>
      <c r="K91" s="20"/>
      <c r="L91" s="20"/>
      <c r="M91" s="17">
        <f t="shared" si="18"/>
        <v>259089.96</v>
      </c>
      <c r="N91" s="20"/>
      <c r="O91" s="20">
        <v>259089.96</v>
      </c>
      <c r="P91" s="20"/>
      <c r="Q91" s="20"/>
      <c r="R91" s="20"/>
      <c r="S91" s="20"/>
      <c r="T91" s="20"/>
      <c r="U91" s="20"/>
      <c r="V91" s="17">
        <f t="shared" si="19"/>
        <v>0</v>
      </c>
      <c r="W91" s="20"/>
      <c r="X91" s="25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</row>
    <row r="92" s="3" customFormat="1" ht="33" customHeight="1" spans="1:243">
      <c r="A92" s="15">
        <v>2080506</v>
      </c>
      <c r="B92" s="15"/>
      <c r="C92" s="18" t="s">
        <v>131</v>
      </c>
      <c r="D92" s="17">
        <f t="shared" si="15"/>
        <v>515982.8</v>
      </c>
      <c r="E92" s="17">
        <f t="shared" si="16"/>
        <v>515982.8</v>
      </c>
      <c r="F92" s="20"/>
      <c r="G92" s="17">
        <f t="shared" si="17"/>
        <v>0</v>
      </c>
      <c r="H92" s="20"/>
      <c r="I92" s="20"/>
      <c r="J92" s="20"/>
      <c r="K92" s="20"/>
      <c r="L92" s="20"/>
      <c r="M92" s="17">
        <f t="shared" si="18"/>
        <v>515982.8</v>
      </c>
      <c r="N92" s="20"/>
      <c r="O92" s="20">
        <v>515982.8</v>
      </c>
      <c r="P92" s="20"/>
      <c r="Q92" s="20"/>
      <c r="R92" s="20"/>
      <c r="S92" s="20"/>
      <c r="T92" s="20"/>
      <c r="U92" s="20"/>
      <c r="V92" s="17">
        <f t="shared" si="19"/>
        <v>0</v>
      </c>
      <c r="W92" s="20"/>
      <c r="X92" s="25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</row>
    <row r="93" s="3" customFormat="1" ht="33" customHeight="1" spans="1:243">
      <c r="A93" s="15">
        <v>2080506</v>
      </c>
      <c r="B93" s="15"/>
      <c r="C93" s="18" t="s">
        <v>132</v>
      </c>
      <c r="D93" s="17">
        <f t="shared" si="15"/>
        <v>193500.6</v>
      </c>
      <c r="E93" s="17">
        <f t="shared" si="16"/>
        <v>193500.6</v>
      </c>
      <c r="F93" s="20"/>
      <c r="G93" s="17">
        <f t="shared" si="17"/>
        <v>0</v>
      </c>
      <c r="H93" s="20"/>
      <c r="I93" s="20"/>
      <c r="J93" s="20"/>
      <c r="K93" s="20"/>
      <c r="L93" s="20"/>
      <c r="M93" s="17">
        <f t="shared" si="18"/>
        <v>193500.6</v>
      </c>
      <c r="N93" s="20"/>
      <c r="O93" s="20">
        <v>193500.6</v>
      </c>
      <c r="P93" s="20"/>
      <c r="Q93" s="20"/>
      <c r="R93" s="20"/>
      <c r="S93" s="20"/>
      <c r="T93" s="20"/>
      <c r="U93" s="20"/>
      <c r="V93" s="17">
        <f t="shared" si="19"/>
        <v>0</v>
      </c>
      <c r="W93" s="20"/>
      <c r="X93" s="25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</row>
    <row r="94" s="3" customFormat="1" ht="33" customHeight="1" spans="1:243">
      <c r="A94" s="15">
        <v>2080506</v>
      </c>
      <c r="B94" s="15"/>
      <c r="C94" s="18" t="s">
        <v>133</v>
      </c>
      <c r="D94" s="17">
        <f t="shared" si="15"/>
        <v>166752.45</v>
      </c>
      <c r="E94" s="17">
        <f t="shared" si="16"/>
        <v>166752.45</v>
      </c>
      <c r="F94" s="20"/>
      <c r="G94" s="17">
        <f t="shared" si="17"/>
        <v>0</v>
      </c>
      <c r="H94" s="20"/>
      <c r="I94" s="20"/>
      <c r="J94" s="20"/>
      <c r="K94" s="20"/>
      <c r="L94" s="20"/>
      <c r="M94" s="17">
        <f t="shared" si="18"/>
        <v>166752.45</v>
      </c>
      <c r="N94" s="20"/>
      <c r="O94" s="20">
        <v>166752.45</v>
      </c>
      <c r="P94" s="20"/>
      <c r="Q94" s="20"/>
      <c r="R94" s="20"/>
      <c r="S94" s="20"/>
      <c r="T94" s="20"/>
      <c r="U94" s="20"/>
      <c r="V94" s="17">
        <f t="shared" si="19"/>
        <v>0</v>
      </c>
      <c r="W94" s="20"/>
      <c r="X94" s="25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</row>
    <row r="95" s="3" customFormat="1" ht="33" customHeight="1" spans="1:243">
      <c r="A95" s="15">
        <v>2101102</v>
      </c>
      <c r="B95" s="15">
        <f>LEN(A95)</f>
        <v>7</v>
      </c>
      <c r="C95" s="18" t="s">
        <v>225</v>
      </c>
      <c r="D95" s="17">
        <f t="shared" si="15"/>
        <v>5772111.85</v>
      </c>
      <c r="E95" s="17">
        <f t="shared" si="16"/>
        <v>5772111.85</v>
      </c>
      <c r="F95" s="19">
        <f>SUM(F96:F123)</f>
        <v>0</v>
      </c>
      <c r="G95" s="19">
        <f t="shared" ref="G95:X95" si="20">SUM(G96:G123)</f>
        <v>0</v>
      </c>
      <c r="H95" s="19">
        <f t="shared" si="20"/>
        <v>0</v>
      </c>
      <c r="I95" s="19">
        <f t="shared" si="20"/>
        <v>0</v>
      </c>
      <c r="J95" s="19">
        <f t="shared" si="20"/>
        <v>0</v>
      </c>
      <c r="K95" s="19">
        <f t="shared" si="20"/>
        <v>0</v>
      </c>
      <c r="L95" s="19">
        <f t="shared" si="20"/>
        <v>0</v>
      </c>
      <c r="M95" s="19">
        <f t="shared" si="20"/>
        <v>5772111.85</v>
      </c>
      <c r="N95" s="19">
        <f t="shared" si="20"/>
        <v>0</v>
      </c>
      <c r="O95" s="19">
        <f t="shared" si="20"/>
        <v>0</v>
      </c>
      <c r="P95" s="19">
        <f t="shared" si="20"/>
        <v>5506069.87</v>
      </c>
      <c r="Q95" s="19">
        <f t="shared" si="20"/>
        <v>182817.98</v>
      </c>
      <c r="R95" s="19">
        <f t="shared" si="20"/>
        <v>83224</v>
      </c>
      <c r="S95" s="19">
        <f t="shared" si="20"/>
        <v>0</v>
      </c>
      <c r="T95" s="19">
        <f t="shared" si="20"/>
        <v>0</v>
      </c>
      <c r="U95" s="19">
        <f t="shared" si="20"/>
        <v>0</v>
      </c>
      <c r="V95" s="19">
        <f t="shared" si="20"/>
        <v>0</v>
      </c>
      <c r="W95" s="19">
        <f t="shared" si="20"/>
        <v>0</v>
      </c>
      <c r="X95" s="25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</row>
    <row r="96" s="3" customFormat="1" ht="33" customHeight="1" spans="1:243">
      <c r="A96" s="15">
        <v>2101102</v>
      </c>
      <c r="B96" s="15"/>
      <c r="C96" s="18" t="s">
        <v>226</v>
      </c>
      <c r="D96" s="17">
        <f t="shared" si="15"/>
        <v>521897.58</v>
      </c>
      <c r="E96" s="17">
        <f t="shared" si="16"/>
        <v>521897.58</v>
      </c>
      <c r="F96" s="20"/>
      <c r="G96" s="17">
        <f t="shared" si="17"/>
        <v>0</v>
      </c>
      <c r="H96" s="20"/>
      <c r="I96" s="20"/>
      <c r="J96" s="20"/>
      <c r="K96" s="20"/>
      <c r="L96" s="20"/>
      <c r="M96" s="17">
        <f t="shared" si="18"/>
        <v>521897.58</v>
      </c>
      <c r="N96" s="20"/>
      <c r="O96" s="20"/>
      <c r="P96" s="20">
        <v>498387.75</v>
      </c>
      <c r="Q96" s="20">
        <v>15634.83</v>
      </c>
      <c r="R96" s="20">
        <v>7875</v>
      </c>
      <c r="S96" s="20"/>
      <c r="T96" s="20"/>
      <c r="U96" s="20"/>
      <c r="V96" s="17">
        <f t="shared" si="19"/>
        <v>0</v>
      </c>
      <c r="W96" s="20"/>
      <c r="X96" s="25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</row>
    <row r="97" s="3" customFormat="1" ht="33" customHeight="1" spans="1:243">
      <c r="A97" s="15">
        <v>2101102</v>
      </c>
      <c r="B97" s="15"/>
      <c r="C97" s="18" t="s">
        <v>227</v>
      </c>
      <c r="D97" s="17">
        <f t="shared" si="15"/>
        <v>200844.53</v>
      </c>
      <c r="E97" s="17">
        <f t="shared" si="16"/>
        <v>200844.53</v>
      </c>
      <c r="F97" s="20"/>
      <c r="G97" s="17">
        <f t="shared" si="17"/>
        <v>0</v>
      </c>
      <c r="H97" s="20"/>
      <c r="I97" s="20"/>
      <c r="J97" s="20"/>
      <c r="K97" s="20"/>
      <c r="L97" s="20"/>
      <c r="M97" s="17">
        <f t="shared" si="18"/>
        <v>200844.53</v>
      </c>
      <c r="N97" s="20"/>
      <c r="O97" s="20"/>
      <c r="P97" s="20">
        <v>192052.23</v>
      </c>
      <c r="Q97" s="20">
        <v>6209.3</v>
      </c>
      <c r="R97" s="20">
        <v>2583</v>
      </c>
      <c r="S97" s="20"/>
      <c r="T97" s="20"/>
      <c r="U97" s="20"/>
      <c r="V97" s="17">
        <f t="shared" si="19"/>
        <v>0</v>
      </c>
      <c r="W97" s="20"/>
      <c r="X97" s="25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</row>
    <row r="98" s="3" customFormat="1" ht="33" customHeight="1" spans="1:243">
      <c r="A98" s="15">
        <v>2101102</v>
      </c>
      <c r="B98" s="15"/>
      <c r="C98" s="18" t="s">
        <v>228</v>
      </c>
      <c r="D98" s="17">
        <f t="shared" si="15"/>
        <v>201224.35</v>
      </c>
      <c r="E98" s="17">
        <f t="shared" si="16"/>
        <v>201224.35</v>
      </c>
      <c r="F98" s="20"/>
      <c r="G98" s="17">
        <f t="shared" si="17"/>
        <v>0</v>
      </c>
      <c r="H98" s="20"/>
      <c r="I98" s="20"/>
      <c r="J98" s="20"/>
      <c r="K98" s="20"/>
      <c r="L98" s="20"/>
      <c r="M98" s="17">
        <f t="shared" si="18"/>
        <v>201224.35</v>
      </c>
      <c r="N98" s="20"/>
      <c r="O98" s="20"/>
      <c r="P98" s="20">
        <v>190997.44</v>
      </c>
      <c r="Q98" s="20">
        <v>7076.91</v>
      </c>
      <c r="R98" s="20">
        <v>3150</v>
      </c>
      <c r="S98" s="20"/>
      <c r="T98" s="20"/>
      <c r="U98" s="20"/>
      <c r="V98" s="17">
        <f t="shared" si="19"/>
        <v>0</v>
      </c>
      <c r="W98" s="20"/>
      <c r="X98" s="25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</row>
    <row r="99" s="3" customFormat="1" ht="33" customHeight="1" spans="1:243">
      <c r="A99" s="15">
        <v>2101102</v>
      </c>
      <c r="B99" s="15"/>
      <c r="C99" s="18" t="s">
        <v>229</v>
      </c>
      <c r="D99" s="17">
        <f t="shared" si="15"/>
        <v>191274.94</v>
      </c>
      <c r="E99" s="17">
        <f t="shared" si="16"/>
        <v>191274.94</v>
      </c>
      <c r="F99" s="20"/>
      <c r="G99" s="17">
        <f t="shared" si="17"/>
        <v>0</v>
      </c>
      <c r="H99" s="20"/>
      <c r="I99" s="20"/>
      <c r="J99" s="20"/>
      <c r="K99" s="20"/>
      <c r="L99" s="20"/>
      <c r="M99" s="17">
        <f t="shared" si="18"/>
        <v>191274.94</v>
      </c>
      <c r="N99" s="20"/>
      <c r="O99" s="20"/>
      <c r="P99" s="20">
        <v>183012.43</v>
      </c>
      <c r="Q99" s="20">
        <v>5931.51</v>
      </c>
      <c r="R99" s="20">
        <v>2331</v>
      </c>
      <c r="S99" s="20"/>
      <c r="T99" s="20"/>
      <c r="U99" s="20"/>
      <c r="V99" s="17">
        <f t="shared" si="19"/>
        <v>0</v>
      </c>
      <c r="W99" s="20"/>
      <c r="X99" s="25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</row>
    <row r="100" s="3" customFormat="1" ht="33" customHeight="1" spans="1:243">
      <c r="A100" s="15">
        <v>2101102</v>
      </c>
      <c r="B100" s="15"/>
      <c r="C100" s="18" t="s">
        <v>230</v>
      </c>
      <c r="D100" s="17">
        <f t="shared" si="15"/>
        <v>189727.3</v>
      </c>
      <c r="E100" s="17">
        <f t="shared" si="16"/>
        <v>189727.3</v>
      </c>
      <c r="F100" s="20"/>
      <c r="G100" s="17">
        <f t="shared" si="17"/>
        <v>0</v>
      </c>
      <c r="H100" s="20"/>
      <c r="I100" s="20"/>
      <c r="J100" s="20"/>
      <c r="K100" s="20"/>
      <c r="L100" s="20"/>
      <c r="M100" s="17">
        <f t="shared" si="18"/>
        <v>189727.3</v>
      </c>
      <c r="N100" s="20"/>
      <c r="O100" s="20"/>
      <c r="P100" s="20">
        <v>181435.84</v>
      </c>
      <c r="Q100" s="20">
        <v>5582.46</v>
      </c>
      <c r="R100" s="20">
        <v>2709</v>
      </c>
      <c r="S100" s="20"/>
      <c r="T100" s="20"/>
      <c r="U100" s="20"/>
      <c r="V100" s="17">
        <f t="shared" si="19"/>
        <v>0</v>
      </c>
      <c r="W100" s="20"/>
      <c r="X100" s="25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</row>
    <row r="101" s="3" customFormat="1" ht="33" customHeight="1" spans="1:243">
      <c r="A101" s="15">
        <v>2101102</v>
      </c>
      <c r="B101" s="15"/>
      <c r="C101" s="18" t="s">
        <v>231</v>
      </c>
      <c r="D101" s="17">
        <f t="shared" si="15"/>
        <v>182884.61</v>
      </c>
      <c r="E101" s="17">
        <f t="shared" si="16"/>
        <v>182884.61</v>
      </c>
      <c r="F101" s="20"/>
      <c r="G101" s="17">
        <f t="shared" si="17"/>
        <v>0</v>
      </c>
      <c r="H101" s="20"/>
      <c r="I101" s="20"/>
      <c r="J101" s="20"/>
      <c r="K101" s="20"/>
      <c r="L101" s="20"/>
      <c r="M101" s="17">
        <f t="shared" si="18"/>
        <v>182884.61</v>
      </c>
      <c r="N101" s="20"/>
      <c r="O101" s="20"/>
      <c r="P101" s="20">
        <v>173802.11</v>
      </c>
      <c r="Q101" s="20">
        <v>6247.5</v>
      </c>
      <c r="R101" s="20">
        <v>2835</v>
      </c>
      <c r="S101" s="20"/>
      <c r="T101" s="20"/>
      <c r="U101" s="20"/>
      <c r="V101" s="17">
        <f t="shared" si="19"/>
        <v>0</v>
      </c>
      <c r="W101" s="20"/>
      <c r="X101" s="25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</row>
    <row r="102" s="3" customFormat="1" ht="33" customHeight="1" spans="1:243">
      <c r="A102" s="15">
        <v>2101102</v>
      </c>
      <c r="B102" s="15"/>
      <c r="C102" s="18" t="s">
        <v>232</v>
      </c>
      <c r="D102" s="17">
        <f t="shared" si="15"/>
        <v>195507.6</v>
      </c>
      <c r="E102" s="17">
        <f t="shared" si="16"/>
        <v>195507.6</v>
      </c>
      <c r="F102" s="20"/>
      <c r="G102" s="17">
        <f t="shared" si="17"/>
        <v>0</v>
      </c>
      <c r="H102" s="20"/>
      <c r="I102" s="20"/>
      <c r="J102" s="20"/>
      <c r="K102" s="20"/>
      <c r="L102" s="20"/>
      <c r="M102" s="17">
        <f t="shared" si="18"/>
        <v>195507.6</v>
      </c>
      <c r="N102" s="20"/>
      <c r="O102" s="20"/>
      <c r="P102" s="20">
        <v>187021.8</v>
      </c>
      <c r="Q102" s="20">
        <v>5965.8</v>
      </c>
      <c r="R102" s="20">
        <v>2520</v>
      </c>
      <c r="S102" s="20"/>
      <c r="T102" s="20"/>
      <c r="U102" s="20"/>
      <c r="V102" s="17">
        <f t="shared" si="19"/>
        <v>0</v>
      </c>
      <c r="W102" s="20"/>
      <c r="X102" s="25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</row>
    <row r="103" s="3" customFormat="1" ht="33" customHeight="1" spans="1:243">
      <c r="A103" s="15">
        <v>2101102</v>
      </c>
      <c r="B103" s="15"/>
      <c r="C103" s="18" t="s">
        <v>233</v>
      </c>
      <c r="D103" s="17">
        <f t="shared" si="15"/>
        <v>197933.7</v>
      </c>
      <c r="E103" s="17">
        <f t="shared" si="16"/>
        <v>197933.7</v>
      </c>
      <c r="F103" s="20"/>
      <c r="G103" s="17">
        <f t="shared" si="17"/>
        <v>0</v>
      </c>
      <c r="H103" s="20"/>
      <c r="I103" s="20"/>
      <c r="J103" s="20"/>
      <c r="K103" s="20"/>
      <c r="L103" s="20"/>
      <c r="M103" s="17">
        <f t="shared" si="18"/>
        <v>197933.7</v>
      </c>
      <c r="N103" s="20"/>
      <c r="O103" s="20"/>
      <c r="P103" s="20">
        <v>188876.6</v>
      </c>
      <c r="Q103" s="20">
        <v>6411.1</v>
      </c>
      <c r="R103" s="20">
        <v>2646</v>
      </c>
      <c r="S103" s="20"/>
      <c r="T103" s="20"/>
      <c r="U103" s="20"/>
      <c r="V103" s="17">
        <f t="shared" si="19"/>
        <v>0</v>
      </c>
      <c r="W103" s="20"/>
      <c r="X103" s="25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</row>
    <row r="104" s="3" customFormat="1" ht="33" customHeight="1" spans="1:243">
      <c r="A104" s="15">
        <v>2101102</v>
      </c>
      <c r="B104" s="15"/>
      <c r="C104" s="18" t="s">
        <v>234</v>
      </c>
      <c r="D104" s="17">
        <f t="shared" ref="D104:D135" si="21">E104+V104</f>
        <v>155545.53</v>
      </c>
      <c r="E104" s="17">
        <f t="shared" ref="E104:E135" si="22">F104+G104+L104+M104+S104+T104</f>
        <v>155545.53</v>
      </c>
      <c r="F104" s="20"/>
      <c r="G104" s="17">
        <f t="shared" ref="G104:G135" si="23">H104+I104+K104</f>
        <v>0</v>
      </c>
      <c r="H104" s="20"/>
      <c r="I104" s="20"/>
      <c r="J104" s="20"/>
      <c r="K104" s="20"/>
      <c r="L104" s="20"/>
      <c r="M104" s="17">
        <f t="shared" ref="M104:M135" si="24">N104+O104+P104+Q104+R104</f>
        <v>155545.53</v>
      </c>
      <c r="N104" s="20"/>
      <c r="O104" s="20"/>
      <c r="P104" s="20">
        <v>147784.26</v>
      </c>
      <c r="Q104" s="20">
        <v>5493.27</v>
      </c>
      <c r="R104" s="20">
        <v>2268</v>
      </c>
      <c r="S104" s="20"/>
      <c r="T104" s="20"/>
      <c r="U104" s="20"/>
      <c r="V104" s="17">
        <f t="shared" ref="V104:V135" si="25">W104</f>
        <v>0</v>
      </c>
      <c r="W104" s="20"/>
      <c r="X104" s="25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</row>
    <row r="105" s="3" customFormat="1" ht="33" customHeight="1" spans="1:243">
      <c r="A105" s="15">
        <v>2101102</v>
      </c>
      <c r="B105" s="15"/>
      <c r="C105" s="18" t="s">
        <v>235</v>
      </c>
      <c r="D105" s="17">
        <f t="shared" si="21"/>
        <v>270783.54</v>
      </c>
      <c r="E105" s="17">
        <f t="shared" si="22"/>
        <v>270783.54</v>
      </c>
      <c r="F105" s="20"/>
      <c r="G105" s="17">
        <f t="shared" si="23"/>
        <v>0</v>
      </c>
      <c r="H105" s="20"/>
      <c r="I105" s="20"/>
      <c r="J105" s="20"/>
      <c r="K105" s="20"/>
      <c r="L105" s="20"/>
      <c r="M105" s="17">
        <f t="shared" si="24"/>
        <v>270783.54</v>
      </c>
      <c r="N105" s="20"/>
      <c r="O105" s="20"/>
      <c r="P105" s="20">
        <v>258205.99</v>
      </c>
      <c r="Q105" s="20">
        <v>8545.55</v>
      </c>
      <c r="R105" s="20">
        <v>4032</v>
      </c>
      <c r="S105" s="20"/>
      <c r="T105" s="20"/>
      <c r="U105" s="20"/>
      <c r="V105" s="17">
        <f t="shared" si="25"/>
        <v>0</v>
      </c>
      <c r="W105" s="20"/>
      <c r="X105" s="25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</row>
    <row r="106" s="3" customFormat="1" ht="33" customHeight="1" spans="1:243">
      <c r="A106" s="15">
        <v>2101102</v>
      </c>
      <c r="B106" s="15"/>
      <c r="C106" s="18" t="s">
        <v>236</v>
      </c>
      <c r="D106" s="17">
        <f t="shared" si="21"/>
        <v>326896</v>
      </c>
      <c r="E106" s="17">
        <f t="shared" si="22"/>
        <v>326896</v>
      </c>
      <c r="F106" s="20"/>
      <c r="G106" s="17">
        <f t="shared" si="23"/>
        <v>0</v>
      </c>
      <c r="H106" s="20"/>
      <c r="I106" s="20"/>
      <c r="J106" s="20"/>
      <c r="K106" s="20"/>
      <c r="L106" s="20"/>
      <c r="M106" s="17">
        <f t="shared" si="24"/>
        <v>326896</v>
      </c>
      <c r="N106" s="20"/>
      <c r="O106" s="20"/>
      <c r="P106" s="20">
        <v>312888.39</v>
      </c>
      <c r="Q106" s="20">
        <v>10227.61</v>
      </c>
      <c r="R106" s="20">
        <v>3780</v>
      </c>
      <c r="S106" s="20"/>
      <c r="T106" s="20"/>
      <c r="U106" s="20"/>
      <c r="V106" s="17">
        <f t="shared" si="25"/>
        <v>0</v>
      </c>
      <c r="W106" s="20"/>
      <c r="X106" s="25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</row>
    <row r="107" s="3" customFormat="1" ht="33" customHeight="1" spans="1:243">
      <c r="A107" s="15">
        <v>2101102</v>
      </c>
      <c r="B107" s="15"/>
      <c r="C107" s="18" t="s">
        <v>237</v>
      </c>
      <c r="D107" s="17">
        <f t="shared" si="21"/>
        <v>191389.91</v>
      </c>
      <c r="E107" s="17">
        <f t="shared" si="22"/>
        <v>191389.91</v>
      </c>
      <c r="F107" s="20"/>
      <c r="G107" s="17">
        <f t="shared" si="23"/>
        <v>0</v>
      </c>
      <c r="H107" s="20"/>
      <c r="I107" s="20"/>
      <c r="J107" s="20"/>
      <c r="K107" s="20"/>
      <c r="L107" s="20"/>
      <c r="M107" s="17">
        <f t="shared" si="24"/>
        <v>191389.91</v>
      </c>
      <c r="N107" s="20"/>
      <c r="O107" s="20"/>
      <c r="P107" s="20">
        <v>182283.19</v>
      </c>
      <c r="Q107" s="20">
        <v>6208.72</v>
      </c>
      <c r="R107" s="20">
        <v>2898</v>
      </c>
      <c r="S107" s="20"/>
      <c r="T107" s="20"/>
      <c r="U107" s="20"/>
      <c r="V107" s="17">
        <f t="shared" si="25"/>
        <v>0</v>
      </c>
      <c r="W107" s="20"/>
      <c r="X107" s="25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</row>
    <row r="108" s="3" customFormat="1" ht="33" customHeight="1" spans="1:243">
      <c r="A108" s="15">
        <v>2101102</v>
      </c>
      <c r="B108" s="15"/>
      <c r="C108" s="18" t="s">
        <v>238</v>
      </c>
      <c r="D108" s="17">
        <f t="shared" si="21"/>
        <v>178802.63</v>
      </c>
      <c r="E108" s="17">
        <f t="shared" si="22"/>
        <v>178802.63</v>
      </c>
      <c r="F108" s="20"/>
      <c r="G108" s="17">
        <f t="shared" si="23"/>
        <v>0</v>
      </c>
      <c r="H108" s="20"/>
      <c r="I108" s="20"/>
      <c r="J108" s="20"/>
      <c r="K108" s="20"/>
      <c r="L108" s="20"/>
      <c r="M108" s="17">
        <f t="shared" si="24"/>
        <v>178802.63</v>
      </c>
      <c r="N108" s="20"/>
      <c r="O108" s="20"/>
      <c r="P108" s="20">
        <v>170255.45</v>
      </c>
      <c r="Q108" s="20">
        <v>5838.18</v>
      </c>
      <c r="R108" s="20">
        <v>2709</v>
      </c>
      <c r="S108" s="20"/>
      <c r="T108" s="20"/>
      <c r="U108" s="20"/>
      <c r="V108" s="17">
        <f t="shared" si="25"/>
        <v>0</v>
      </c>
      <c r="W108" s="20"/>
      <c r="X108" s="25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</row>
    <row r="109" s="3" customFormat="1" ht="33" customHeight="1" spans="1:243">
      <c r="A109" s="15">
        <v>2101102</v>
      </c>
      <c r="B109" s="15"/>
      <c r="C109" s="18" t="s">
        <v>239</v>
      </c>
      <c r="D109" s="17">
        <f t="shared" si="21"/>
        <v>141917.39</v>
      </c>
      <c r="E109" s="17">
        <f t="shared" si="22"/>
        <v>141917.39</v>
      </c>
      <c r="F109" s="20"/>
      <c r="G109" s="17">
        <f t="shared" si="23"/>
        <v>0</v>
      </c>
      <c r="H109" s="20"/>
      <c r="I109" s="20"/>
      <c r="J109" s="20"/>
      <c r="K109" s="20"/>
      <c r="L109" s="20"/>
      <c r="M109" s="17">
        <f t="shared" si="24"/>
        <v>141917.39</v>
      </c>
      <c r="N109" s="20"/>
      <c r="O109" s="20"/>
      <c r="P109" s="20">
        <v>134959.88</v>
      </c>
      <c r="Q109" s="20">
        <v>4752.51</v>
      </c>
      <c r="R109" s="20">
        <v>2205</v>
      </c>
      <c r="S109" s="20"/>
      <c r="T109" s="20"/>
      <c r="U109" s="20"/>
      <c r="V109" s="17">
        <f t="shared" si="25"/>
        <v>0</v>
      </c>
      <c r="W109" s="20"/>
      <c r="X109" s="25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</row>
    <row r="110" s="3" customFormat="1" ht="33" customHeight="1" spans="1:243">
      <c r="A110" s="15">
        <v>2101102</v>
      </c>
      <c r="B110" s="15"/>
      <c r="C110" s="18" t="s">
        <v>240</v>
      </c>
      <c r="D110" s="17">
        <f t="shared" si="21"/>
        <v>154217.14</v>
      </c>
      <c r="E110" s="17">
        <f t="shared" si="22"/>
        <v>154217.14</v>
      </c>
      <c r="F110" s="20"/>
      <c r="G110" s="17">
        <f t="shared" si="23"/>
        <v>0</v>
      </c>
      <c r="H110" s="20"/>
      <c r="I110" s="20"/>
      <c r="J110" s="20"/>
      <c r="K110" s="20"/>
      <c r="L110" s="20"/>
      <c r="M110" s="17">
        <f t="shared" si="24"/>
        <v>154217.14</v>
      </c>
      <c r="N110" s="20"/>
      <c r="O110" s="20"/>
      <c r="P110" s="20">
        <v>146824.85</v>
      </c>
      <c r="Q110" s="20">
        <v>5061.29</v>
      </c>
      <c r="R110" s="20">
        <v>2331</v>
      </c>
      <c r="S110" s="20"/>
      <c r="T110" s="20"/>
      <c r="U110" s="20"/>
      <c r="V110" s="17">
        <f t="shared" si="25"/>
        <v>0</v>
      </c>
      <c r="W110" s="20"/>
      <c r="X110" s="25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</row>
    <row r="111" s="3" customFormat="1" ht="33" customHeight="1" spans="1:243">
      <c r="A111" s="15">
        <v>2101102</v>
      </c>
      <c r="B111" s="15"/>
      <c r="C111" s="18" t="s">
        <v>241</v>
      </c>
      <c r="D111" s="17">
        <f t="shared" si="21"/>
        <v>168548.9</v>
      </c>
      <c r="E111" s="17">
        <f t="shared" si="22"/>
        <v>168548.9</v>
      </c>
      <c r="F111" s="20"/>
      <c r="G111" s="17">
        <f t="shared" si="23"/>
        <v>0</v>
      </c>
      <c r="H111" s="20"/>
      <c r="I111" s="20"/>
      <c r="J111" s="20"/>
      <c r="K111" s="20"/>
      <c r="L111" s="20"/>
      <c r="M111" s="17">
        <f t="shared" si="24"/>
        <v>168548.9</v>
      </c>
      <c r="N111" s="20"/>
      <c r="O111" s="20"/>
      <c r="P111" s="20">
        <v>159847.51</v>
      </c>
      <c r="Q111" s="20">
        <v>6118.39</v>
      </c>
      <c r="R111" s="20">
        <v>2583</v>
      </c>
      <c r="S111" s="20"/>
      <c r="T111" s="20"/>
      <c r="U111" s="20"/>
      <c r="V111" s="17">
        <f t="shared" si="25"/>
        <v>0</v>
      </c>
      <c r="W111" s="20"/>
      <c r="X111" s="25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</row>
    <row r="112" s="3" customFormat="1" ht="33" customHeight="1" spans="1:243">
      <c r="A112" s="15">
        <v>2101102</v>
      </c>
      <c r="B112" s="15"/>
      <c r="C112" s="18" t="s">
        <v>242</v>
      </c>
      <c r="D112" s="17">
        <f t="shared" si="21"/>
        <v>195143.19</v>
      </c>
      <c r="E112" s="17">
        <f t="shared" si="22"/>
        <v>195143.19</v>
      </c>
      <c r="F112" s="20"/>
      <c r="G112" s="17">
        <f t="shared" si="23"/>
        <v>0</v>
      </c>
      <c r="H112" s="20"/>
      <c r="I112" s="20"/>
      <c r="J112" s="20"/>
      <c r="K112" s="20"/>
      <c r="L112" s="20"/>
      <c r="M112" s="17">
        <f t="shared" si="24"/>
        <v>195143.19</v>
      </c>
      <c r="N112" s="20"/>
      <c r="O112" s="20"/>
      <c r="P112" s="20">
        <v>187240.29</v>
      </c>
      <c r="Q112" s="20">
        <v>5760.9</v>
      </c>
      <c r="R112" s="20">
        <v>2142</v>
      </c>
      <c r="S112" s="20"/>
      <c r="T112" s="20"/>
      <c r="U112" s="20"/>
      <c r="V112" s="17">
        <f t="shared" si="25"/>
        <v>0</v>
      </c>
      <c r="W112" s="20"/>
      <c r="X112" s="25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</row>
    <row r="113" s="3" customFormat="1" ht="33" customHeight="1" spans="1:243">
      <c r="A113" s="15">
        <v>2101102</v>
      </c>
      <c r="B113" s="15"/>
      <c r="C113" s="18" t="s">
        <v>243</v>
      </c>
      <c r="D113" s="17">
        <f t="shared" si="21"/>
        <v>152853.73</v>
      </c>
      <c r="E113" s="17">
        <f t="shared" si="22"/>
        <v>152853.73</v>
      </c>
      <c r="F113" s="20"/>
      <c r="G113" s="17">
        <f t="shared" si="23"/>
        <v>0</v>
      </c>
      <c r="H113" s="20"/>
      <c r="I113" s="20"/>
      <c r="J113" s="20"/>
      <c r="K113" s="20"/>
      <c r="L113" s="20"/>
      <c r="M113" s="17">
        <f t="shared" si="24"/>
        <v>152853.73</v>
      </c>
      <c r="N113" s="20"/>
      <c r="O113" s="20"/>
      <c r="P113" s="20">
        <v>145968.83</v>
      </c>
      <c r="Q113" s="20">
        <v>4490.9</v>
      </c>
      <c r="R113" s="20">
        <v>2394</v>
      </c>
      <c r="S113" s="20"/>
      <c r="T113" s="20"/>
      <c r="U113" s="20"/>
      <c r="V113" s="17">
        <f t="shared" si="25"/>
        <v>0</v>
      </c>
      <c r="W113" s="20"/>
      <c r="X113" s="25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</row>
    <row r="114" s="3" customFormat="1" ht="33" customHeight="1" spans="1:243">
      <c r="A114" s="15">
        <v>2101102</v>
      </c>
      <c r="B114" s="15"/>
      <c r="C114" s="18" t="s">
        <v>244</v>
      </c>
      <c r="D114" s="17">
        <f t="shared" si="21"/>
        <v>140394.51</v>
      </c>
      <c r="E114" s="17">
        <f t="shared" si="22"/>
        <v>140394.51</v>
      </c>
      <c r="F114" s="20"/>
      <c r="G114" s="17">
        <f t="shared" si="23"/>
        <v>0</v>
      </c>
      <c r="H114" s="20"/>
      <c r="I114" s="20"/>
      <c r="J114" s="20"/>
      <c r="K114" s="20"/>
      <c r="L114" s="20"/>
      <c r="M114" s="17">
        <f t="shared" si="24"/>
        <v>140394.51</v>
      </c>
      <c r="N114" s="20"/>
      <c r="O114" s="20"/>
      <c r="P114" s="20">
        <v>133665.72</v>
      </c>
      <c r="Q114" s="20">
        <v>4712.79</v>
      </c>
      <c r="R114" s="20">
        <v>2016</v>
      </c>
      <c r="S114" s="20"/>
      <c r="T114" s="20"/>
      <c r="U114" s="20"/>
      <c r="V114" s="17">
        <f t="shared" si="25"/>
        <v>0</v>
      </c>
      <c r="W114" s="20"/>
      <c r="X114" s="25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</row>
    <row r="115" s="3" customFormat="1" ht="33" customHeight="1" spans="1:243">
      <c r="A115" s="15">
        <v>2101102</v>
      </c>
      <c r="B115" s="15"/>
      <c r="C115" s="18" t="s">
        <v>245</v>
      </c>
      <c r="D115" s="17">
        <f t="shared" si="21"/>
        <v>146478.69</v>
      </c>
      <c r="E115" s="17">
        <f t="shared" si="22"/>
        <v>146478.69</v>
      </c>
      <c r="F115" s="20"/>
      <c r="G115" s="17">
        <f t="shared" si="23"/>
        <v>0</v>
      </c>
      <c r="H115" s="20"/>
      <c r="I115" s="20"/>
      <c r="J115" s="20"/>
      <c r="K115" s="20"/>
      <c r="L115" s="20"/>
      <c r="M115" s="17">
        <f t="shared" si="24"/>
        <v>146478.69</v>
      </c>
      <c r="N115" s="20"/>
      <c r="O115" s="20"/>
      <c r="P115" s="20">
        <v>140150</v>
      </c>
      <c r="Q115" s="20">
        <v>4312.69</v>
      </c>
      <c r="R115" s="20">
        <v>2016</v>
      </c>
      <c r="S115" s="20"/>
      <c r="T115" s="20"/>
      <c r="U115" s="20"/>
      <c r="V115" s="17">
        <f t="shared" si="25"/>
        <v>0</v>
      </c>
      <c r="W115" s="20"/>
      <c r="X115" s="25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</row>
    <row r="116" s="3" customFormat="1" ht="33" customHeight="1" spans="1:243">
      <c r="A116" s="15">
        <v>2101102</v>
      </c>
      <c r="B116" s="15"/>
      <c r="C116" s="18" t="s">
        <v>246</v>
      </c>
      <c r="D116" s="17">
        <f t="shared" si="21"/>
        <v>187201.82</v>
      </c>
      <c r="E116" s="17">
        <f t="shared" si="22"/>
        <v>187201.82</v>
      </c>
      <c r="F116" s="20"/>
      <c r="G116" s="17">
        <f t="shared" si="23"/>
        <v>0</v>
      </c>
      <c r="H116" s="20"/>
      <c r="I116" s="20"/>
      <c r="J116" s="20"/>
      <c r="K116" s="20"/>
      <c r="L116" s="20"/>
      <c r="M116" s="17">
        <f t="shared" si="24"/>
        <v>187201.82</v>
      </c>
      <c r="N116" s="20"/>
      <c r="O116" s="20"/>
      <c r="P116" s="20">
        <v>178220.13</v>
      </c>
      <c r="Q116" s="20">
        <v>6083.69</v>
      </c>
      <c r="R116" s="20">
        <v>2898</v>
      </c>
      <c r="S116" s="20"/>
      <c r="T116" s="20"/>
      <c r="U116" s="20"/>
      <c r="V116" s="17">
        <f t="shared" si="25"/>
        <v>0</v>
      </c>
      <c r="W116" s="20"/>
      <c r="X116" s="25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</row>
    <row r="117" s="3" customFormat="1" ht="33" customHeight="1" spans="1:243">
      <c r="A117" s="15">
        <v>2101102</v>
      </c>
      <c r="B117" s="15"/>
      <c r="C117" s="18" t="s">
        <v>247</v>
      </c>
      <c r="D117" s="17">
        <f t="shared" si="21"/>
        <v>102660</v>
      </c>
      <c r="E117" s="17">
        <f t="shared" si="22"/>
        <v>102660</v>
      </c>
      <c r="F117" s="20"/>
      <c r="G117" s="17">
        <f t="shared" si="23"/>
        <v>0</v>
      </c>
      <c r="H117" s="20"/>
      <c r="I117" s="20"/>
      <c r="J117" s="20"/>
      <c r="K117" s="20"/>
      <c r="L117" s="20"/>
      <c r="M117" s="17">
        <f t="shared" si="24"/>
        <v>102660</v>
      </c>
      <c r="N117" s="20"/>
      <c r="O117" s="20"/>
      <c r="P117" s="20">
        <v>97180</v>
      </c>
      <c r="Q117" s="20">
        <v>3590</v>
      </c>
      <c r="R117" s="20">
        <v>1890</v>
      </c>
      <c r="S117" s="20"/>
      <c r="T117" s="20"/>
      <c r="U117" s="20"/>
      <c r="V117" s="17">
        <f t="shared" si="25"/>
        <v>0</v>
      </c>
      <c r="W117" s="20"/>
      <c r="X117" s="25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</row>
    <row r="118" s="3" customFormat="1" ht="33" customHeight="1" spans="1:243">
      <c r="A118" s="15">
        <v>2101102</v>
      </c>
      <c r="B118" s="15"/>
      <c r="C118" s="18" t="s">
        <v>248</v>
      </c>
      <c r="D118" s="17">
        <f t="shared" si="21"/>
        <v>147760.35</v>
      </c>
      <c r="E118" s="17">
        <f t="shared" si="22"/>
        <v>147760.35</v>
      </c>
      <c r="F118" s="20"/>
      <c r="G118" s="17">
        <f t="shared" si="23"/>
        <v>0</v>
      </c>
      <c r="H118" s="20"/>
      <c r="I118" s="20"/>
      <c r="J118" s="20"/>
      <c r="K118" s="20"/>
      <c r="L118" s="20"/>
      <c r="M118" s="17">
        <f t="shared" si="24"/>
        <v>147760.35</v>
      </c>
      <c r="N118" s="20"/>
      <c r="O118" s="20"/>
      <c r="P118" s="20">
        <v>141147.73</v>
      </c>
      <c r="Q118" s="20">
        <v>4343.62</v>
      </c>
      <c r="R118" s="20">
        <v>2269</v>
      </c>
      <c r="S118" s="20"/>
      <c r="T118" s="20"/>
      <c r="U118" s="20"/>
      <c r="V118" s="17">
        <f t="shared" si="25"/>
        <v>0</v>
      </c>
      <c r="W118" s="20"/>
      <c r="X118" s="25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</row>
    <row r="119" s="3" customFormat="1" ht="33" customHeight="1" spans="1:243">
      <c r="A119" s="15">
        <v>2101102</v>
      </c>
      <c r="B119" s="15"/>
      <c r="C119" s="18" t="s">
        <v>249</v>
      </c>
      <c r="D119" s="17">
        <f t="shared" si="21"/>
        <v>219261.8</v>
      </c>
      <c r="E119" s="17">
        <f t="shared" si="22"/>
        <v>219261.8</v>
      </c>
      <c r="F119" s="20"/>
      <c r="G119" s="17">
        <f t="shared" si="23"/>
        <v>0</v>
      </c>
      <c r="H119" s="20"/>
      <c r="I119" s="20"/>
      <c r="J119" s="20"/>
      <c r="K119" s="20"/>
      <c r="L119" s="20"/>
      <c r="M119" s="17">
        <f t="shared" si="24"/>
        <v>219261.8</v>
      </c>
      <c r="N119" s="20"/>
      <c r="O119" s="20"/>
      <c r="P119" s="20">
        <v>209247.57</v>
      </c>
      <c r="Q119" s="20">
        <v>6738.23</v>
      </c>
      <c r="R119" s="20">
        <v>3276</v>
      </c>
      <c r="S119" s="20"/>
      <c r="T119" s="20"/>
      <c r="U119" s="20"/>
      <c r="V119" s="17">
        <f t="shared" si="25"/>
        <v>0</v>
      </c>
      <c r="W119" s="20"/>
      <c r="X119" s="25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</row>
    <row r="120" s="3" customFormat="1" ht="33" customHeight="1" spans="1:243">
      <c r="A120" s="15">
        <v>2101102</v>
      </c>
      <c r="B120" s="15"/>
      <c r="C120" s="18" t="s">
        <v>250</v>
      </c>
      <c r="D120" s="17">
        <f t="shared" si="21"/>
        <v>232634.78</v>
      </c>
      <c r="E120" s="17">
        <f t="shared" si="22"/>
        <v>232634.78</v>
      </c>
      <c r="F120" s="20"/>
      <c r="G120" s="17">
        <f t="shared" si="23"/>
        <v>0</v>
      </c>
      <c r="H120" s="20"/>
      <c r="I120" s="20"/>
      <c r="J120" s="20"/>
      <c r="K120" s="20"/>
      <c r="L120" s="20"/>
      <c r="M120" s="17">
        <f t="shared" si="24"/>
        <v>232634.78</v>
      </c>
      <c r="N120" s="20"/>
      <c r="O120" s="20"/>
      <c r="P120" s="20">
        <v>222174.64</v>
      </c>
      <c r="Q120" s="20">
        <v>7436.14</v>
      </c>
      <c r="R120" s="20">
        <v>3024</v>
      </c>
      <c r="S120" s="20"/>
      <c r="T120" s="20"/>
      <c r="U120" s="20"/>
      <c r="V120" s="17">
        <f t="shared" si="25"/>
        <v>0</v>
      </c>
      <c r="W120" s="20"/>
      <c r="X120" s="25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</row>
    <row r="121" s="3" customFormat="1" ht="33" customHeight="1" spans="1:243">
      <c r="A121" s="15">
        <v>2101102</v>
      </c>
      <c r="B121" s="15"/>
      <c r="C121" s="18" t="s">
        <v>251</v>
      </c>
      <c r="D121" s="17">
        <f t="shared" si="21"/>
        <v>459170.69</v>
      </c>
      <c r="E121" s="17">
        <f t="shared" si="22"/>
        <v>459170.69</v>
      </c>
      <c r="F121" s="20"/>
      <c r="G121" s="17">
        <f t="shared" si="23"/>
        <v>0</v>
      </c>
      <c r="H121" s="20"/>
      <c r="I121" s="20"/>
      <c r="J121" s="20"/>
      <c r="K121" s="20"/>
      <c r="L121" s="20"/>
      <c r="M121" s="17">
        <f t="shared" si="24"/>
        <v>459170.69</v>
      </c>
      <c r="N121" s="20"/>
      <c r="O121" s="20"/>
      <c r="P121" s="20">
        <v>437989.87</v>
      </c>
      <c r="Q121" s="20">
        <v>14376.82</v>
      </c>
      <c r="R121" s="20">
        <v>6804</v>
      </c>
      <c r="S121" s="20"/>
      <c r="T121" s="20"/>
      <c r="U121" s="20"/>
      <c r="V121" s="17">
        <f t="shared" si="25"/>
        <v>0</v>
      </c>
      <c r="W121" s="20"/>
      <c r="X121" s="25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</row>
    <row r="122" s="3" customFormat="1" ht="33" customHeight="1" spans="1:243">
      <c r="A122" s="15">
        <v>2101102</v>
      </c>
      <c r="B122" s="15"/>
      <c r="C122" s="18" t="s">
        <v>252</v>
      </c>
      <c r="D122" s="17">
        <f t="shared" si="21"/>
        <v>172780.96</v>
      </c>
      <c r="E122" s="17">
        <f t="shared" si="22"/>
        <v>172780.96</v>
      </c>
      <c r="F122" s="20"/>
      <c r="G122" s="17">
        <f t="shared" si="23"/>
        <v>0</v>
      </c>
      <c r="H122" s="20"/>
      <c r="I122" s="20"/>
      <c r="J122" s="20"/>
      <c r="K122" s="20"/>
      <c r="L122" s="20"/>
      <c r="M122" s="17">
        <f t="shared" si="24"/>
        <v>172780.96</v>
      </c>
      <c r="N122" s="20"/>
      <c r="O122" s="20"/>
      <c r="P122" s="20">
        <v>164826.77</v>
      </c>
      <c r="Q122" s="20">
        <v>5371.19</v>
      </c>
      <c r="R122" s="20">
        <v>2583</v>
      </c>
      <c r="S122" s="20"/>
      <c r="T122" s="20"/>
      <c r="U122" s="20"/>
      <c r="V122" s="17">
        <f t="shared" si="25"/>
        <v>0</v>
      </c>
      <c r="W122" s="20"/>
      <c r="X122" s="25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</row>
    <row r="123" s="3" customFormat="1" ht="33" customHeight="1" spans="1:243">
      <c r="A123" s="15">
        <v>2101102</v>
      </c>
      <c r="B123" s="15"/>
      <c r="C123" s="18" t="s">
        <v>253</v>
      </c>
      <c r="D123" s="17">
        <f t="shared" si="21"/>
        <v>146375.68</v>
      </c>
      <c r="E123" s="17">
        <f t="shared" si="22"/>
        <v>146375.68</v>
      </c>
      <c r="F123" s="20"/>
      <c r="G123" s="17">
        <f t="shared" si="23"/>
        <v>0</v>
      </c>
      <c r="H123" s="20"/>
      <c r="I123" s="20"/>
      <c r="J123" s="20"/>
      <c r="K123" s="20"/>
      <c r="L123" s="20"/>
      <c r="M123" s="17">
        <f t="shared" si="24"/>
        <v>146375.68</v>
      </c>
      <c r="N123" s="20"/>
      <c r="O123" s="20"/>
      <c r="P123" s="20">
        <v>139622.6</v>
      </c>
      <c r="Q123" s="20">
        <v>4296.08</v>
      </c>
      <c r="R123" s="20">
        <v>2457</v>
      </c>
      <c r="S123" s="20"/>
      <c r="T123" s="20"/>
      <c r="U123" s="20"/>
      <c r="V123" s="17">
        <f t="shared" si="25"/>
        <v>0</v>
      </c>
      <c r="W123" s="20"/>
      <c r="X123" s="25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</row>
    <row r="124" s="3" customFormat="1" ht="33" customHeight="1" spans="1:243">
      <c r="A124" s="15">
        <v>2210201</v>
      </c>
      <c r="B124" s="15">
        <f>LEN(A124)</f>
        <v>7</v>
      </c>
      <c r="C124" s="18" t="s">
        <v>163</v>
      </c>
      <c r="D124" s="17">
        <f t="shared" si="21"/>
        <v>9981126.572</v>
      </c>
      <c r="E124" s="17">
        <f t="shared" si="22"/>
        <v>9981126.572</v>
      </c>
      <c r="F124" s="19">
        <f>SUM(F125:F152)</f>
        <v>0</v>
      </c>
      <c r="G124" s="19">
        <f t="shared" ref="G124:X124" si="26">SUM(G125:G152)</f>
        <v>0</v>
      </c>
      <c r="H124" s="19">
        <f t="shared" si="26"/>
        <v>0</v>
      </c>
      <c r="I124" s="19">
        <f t="shared" si="26"/>
        <v>0</v>
      </c>
      <c r="J124" s="19">
        <f t="shared" si="26"/>
        <v>0</v>
      </c>
      <c r="K124" s="19">
        <f t="shared" si="26"/>
        <v>0</v>
      </c>
      <c r="L124" s="19">
        <f t="shared" si="26"/>
        <v>0</v>
      </c>
      <c r="M124" s="19">
        <f t="shared" si="26"/>
        <v>0</v>
      </c>
      <c r="N124" s="19">
        <f t="shared" si="26"/>
        <v>0</v>
      </c>
      <c r="O124" s="19">
        <f t="shared" si="26"/>
        <v>0</v>
      </c>
      <c r="P124" s="19">
        <f t="shared" si="26"/>
        <v>0</v>
      </c>
      <c r="Q124" s="19">
        <f t="shared" si="26"/>
        <v>0</v>
      </c>
      <c r="R124" s="19">
        <f t="shared" si="26"/>
        <v>0</v>
      </c>
      <c r="S124" s="19">
        <f t="shared" si="26"/>
        <v>9981126.572</v>
      </c>
      <c r="T124" s="19">
        <f t="shared" si="26"/>
        <v>0</v>
      </c>
      <c r="U124" s="19">
        <f t="shared" si="26"/>
        <v>0</v>
      </c>
      <c r="V124" s="19">
        <f t="shared" si="26"/>
        <v>0</v>
      </c>
      <c r="W124" s="19">
        <f t="shared" si="26"/>
        <v>0</v>
      </c>
      <c r="X124" s="25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</row>
    <row r="125" s="3" customFormat="1" ht="33" customHeight="1" spans="1:243">
      <c r="A125" s="15">
        <v>2210201</v>
      </c>
      <c r="B125" s="15"/>
      <c r="C125" s="18" t="s">
        <v>164</v>
      </c>
      <c r="D125" s="17">
        <f t="shared" si="21"/>
        <v>914809.35</v>
      </c>
      <c r="E125" s="17">
        <f t="shared" si="22"/>
        <v>914809.35</v>
      </c>
      <c r="F125" s="20"/>
      <c r="G125" s="17">
        <f t="shared" si="23"/>
        <v>0</v>
      </c>
      <c r="H125" s="20"/>
      <c r="I125" s="20"/>
      <c r="J125" s="20"/>
      <c r="K125" s="20"/>
      <c r="L125" s="20"/>
      <c r="M125" s="17">
        <f t="shared" si="24"/>
        <v>0</v>
      </c>
      <c r="N125" s="20"/>
      <c r="O125" s="20"/>
      <c r="P125" s="20"/>
      <c r="Q125" s="20"/>
      <c r="R125" s="20"/>
      <c r="S125" s="20">
        <v>914809.35</v>
      </c>
      <c r="T125" s="20"/>
      <c r="U125" s="20"/>
      <c r="V125" s="17">
        <f t="shared" si="25"/>
        <v>0</v>
      </c>
      <c r="W125" s="20"/>
      <c r="X125" s="25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</row>
    <row r="126" s="3" customFormat="1" ht="33" customHeight="1" spans="1:243">
      <c r="A126" s="15">
        <v>2210201</v>
      </c>
      <c r="B126" s="15"/>
      <c r="C126" s="18" t="s">
        <v>165</v>
      </c>
      <c r="D126" s="17">
        <f t="shared" si="21"/>
        <v>349265.952</v>
      </c>
      <c r="E126" s="17">
        <f t="shared" si="22"/>
        <v>349265.952</v>
      </c>
      <c r="F126" s="20"/>
      <c r="G126" s="17">
        <f t="shared" si="23"/>
        <v>0</v>
      </c>
      <c r="H126" s="20"/>
      <c r="I126" s="20"/>
      <c r="J126" s="20"/>
      <c r="K126" s="20"/>
      <c r="L126" s="20"/>
      <c r="M126" s="17">
        <f t="shared" si="24"/>
        <v>0</v>
      </c>
      <c r="N126" s="20"/>
      <c r="O126" s="20"/>
      <c r="P126" s="20"/>
      <c r="Q126" s="20"/>
      <c r="R126" s="20"/>
      <c r="S126" s="20">
        <v>349265.952</v>
      </c>
      <c r="T126" s="20"/>
      <c r="U126" s="20"/>
      <c r="V126" s="17">
        <f t="shared" si="25"/>
        <v>0</v>
      </c>
      <c r="W126" s="20"/>
      <c r="X126" s="25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</row>
    <row r="127" s="3" customFormat="1" ht="33" customHeight="1" spans="1:243">
      <c r="A127" s="15">
        <v>2210201</v>
      </c>
      <c r="B127" s="15"/>
      <c r="C127" s="18" t="s">
        <v>166</v>
      </c>
      <c r="D127" s="17">
        <f t="shared" si="21"/>
        <v>331441.28</v>
      </c>
      <c r="E127" s="17">
        <f t="shared" si="22"/>
        <v>331441.28</v>
      </c>
      <c r="F127" s="20"/>
      <c r="G127" s="17">
        <f t="shared" si="23"/>
        <v>0</v>
      </c>
      <c r="H127" s="20"/>
      <c r="I127" s="20"/>
      <c r="J127" s="20"/>
      <c r="K127" s="20"/>
      <c r="L127" s="20"/>
      <c r="M127" s="17">
        <f t="shared" si="24"/>
        <v>0</v>
      </c>
      <c r="N127" s="20"/>
      <c r="O127" s="20"/>
      <c r="P127" s="20"/>
      <c r="Q127" s="20"/>
      <c r="R127" s="20"/>
      <c r="S127" s="20">
        <v>331441.28</v>
      </c>
      <c r="T127" s="20"/>
      <c r="U127" s="20"/>
      <c r="V127" s="17">
        <f t="shared" si="25"/>
        <v>0</v>
      </c>
      <c r="W127" s="20"/>
      <c r="X127" s="25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</row>
    <row r="128" s="3" customFormat="1" ht="33" customHeight="1" spans="1:243">
      <c r="A128" s="15">
        <v>2210201</v>
      </c>
      <c r="B128" s="15"/>
      <c r="C128" s="18" t="s">
        <v>167</v>
      </c>
      <c r="D128" s="17">
        <f t="shared" si="21"/>
        <v>332577.42</v>
      </c>
      <c r="E128" s="17">
        <f t="shared" si="22"/>
        <v>332577.42</v>
      </c>
      <c r="F128" s="20"/>
      <c r="G128" s="17">
        <f t="shared" si="23"/>
        <v>0</v>
      </c>
      <c r="H128" s="20"/>
      <c r="I128" s="20"/>
      <c r="J128" s="20"/>
      <c r="K128" s="20"/>
      <c r="L128" s="20"/>
      <c r="M128" s="17">
        <f t="shared" si="24"/>
        <v>0</v>
      </c>
      <c r="N128" s="20"/>
      <c r="O128" s="20"/>
      <c r="P128" s="20"/>
      <c r="Q128" s="20"/>
      <c r="R128" s="20"/>
      <c r="S128" s="20">
        <v>332577.42</v>
      </c>
      <c r="T128" s="20"/>
      <c r="U128" s="20"/>
      <c r="V128" s="17">
        <f t="shared" si="25"/>
        <v>0</v>
      </c>
      <c r="W128" s="20"/>
      <c r="X128" s="25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</row>
    <row r="129" s="3" customFormat="1" ht="33" customHeight="1" spans="1:243">
      <c r="A129" s="15">
        <v>2210201</v>
      </c>
      <c r="B129" s="15"/>
      <c r="C129" s="18" t="s">
        <v>168</v>
      </c>
      <c r="D129" s="17">
        <f t="shared" si="21"/>
        <v>334958.32</v>
      </c>
      <c r="E129" s="17">
        <f t="shared" si="22"/>
        <v>334958.32</v>
      </c>
      <c r="F129" s="20"/>
      <c r="G129" s="17">
        <f t="shared" si="23"/>
        <v>0</v>
      </c>
      <c r="H129" s="20"/>
      <c r="I129" s="20"/>
      <c r="J129" s="20"/>
      <c r="K129" s="20"/>
      <c r="L129" s="20"/>
      <c r="M129" s="17">
        <f t="shared" si="24"/>
        <v>0</v>
      </c>
      <c r="N129" s="20"/>
      <c r="O129" s="20"/>
      <c r="P129" s="20"/>
      <c r="Q129" s="20"/>
      <c r="R129" s="20"/>
      <c r="S129" s="20">
        <v>334958.32</v>
      </c>
      <c r="T129" s="20"/>
      <c r="U129" s="20"/>
      <c r="V129" s="17">
        <f t="shared" si="25"/>
        <v>0</v>
      </c>
      <c r="W129" s="20"/>
      <c r="X129" s="25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</row>
    <row r="130" s="3" customFormat="1" ht="33" customHeight="1" spans="1:243">
      <c r="A130" s="15">
        <v>2210201</v>
      </c>
      <c r="B130" s="15"/>
      <c r="C130" s="18" t="s">
        <v>169</v>
      </c>
      <c r="D130" s="17">
        <f t="shared" si="21"/>
        <v>304989.08</v>
      </c>
      <c r="E130" s="17">
        <f t="shared" si="22"/>
        <v>304989.08</v>
      </c>
      <c r="F130" s="20"/>
      <c r="G130" s="17">
        <f t="shared" si="23"/>
        <v>0</v>
      </c>
      <c r="H130" s="20"/>
      <c r="I130" s="20"/>
      <c r="J130" s="20"/>
      <c r="K130" s="20"/>
      <c r="L130" s="20"/>
      <c r="M130" s="17">
        <f t="shared" si="24"/>
        <v>0</v>
      </c>
      <c r="N130" s="20"/>
      <c r="O130" s="20"/>
      <c r="P130" s="20"/>
      <c r="Q130" s="20"/>
      <c r="R130" s="20"/>
      <c r="S130" s="20">
        <v>304989.08</v>
      </c>
      <c r="T130" s="20"/>
      <c r="U130" s="20"/>
      <c r="V130" s="17">
        <f t="shared" si="25"/>
        <v>0</v>
      </c>
      <c r="W130" s="20"/>
      <c r="X130" s="25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</row>
    <row r="131" s="3" customFormat="1" ht="33" customHeight="1" spans="1:243">
      <c r="A131" s="15">
        <v>2210201</v>
      </c>
      <c r="B131" s="15"/>
      <c r="C131" s="18" t="s">
        <v>170</v>
      </c>
      <c r="D131" s="17">
        <f t="shared" si="21"/>
        <v>342915.04</v>
      </c>
      <c r="E131" s="17">
        <f t="shared" si="22"/>
        <v>342915.04</v>
      </c>
      <c r="F131" s="20"/>
      <c r="G131" s="17">
        <f t="shared" si="23"/>
        <v>0</v>
      </c>
      <c r="H131" s="20"/>
      <c r="I131" s="20"/>
      <c r="J131" s="20"/>
      <c r="K131" s="20"/>
      <c r="L131" s="20"/>
      <c r="M131" s="17">
        <f t="shared" si="24"/>
        <v>0</v>
      </c>
      <c r="N131" s="20"/>
      <c r="O131" s="20"/>
      <c r="P131" s="20"/>
      <c r="Q131" s="20"/>
      <c r="R131" s="20"/>
      <c r="S131" s="20">
        <v>342915.04</v>
      </c>
      <c r="T131" s="20"/>
      <c r="U131" s="20"/>
      <c r="V131" s="17">
        <f t="shared" si="25"/>
        <v>0</v>
      </c>
      <c r="W131" s="20"/>
      <c r="X131" s="25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</row>
    <row r="132" s="3" customFormat="1" ht="33" customHeight="1" spans="1:243">
      <c r="A132" s="15">
        <v>2210201</v>
      </c>
      <c r="B132" s="15"/>
      <c r="C132" s="18" t="s">
        <v>171</v>
      </c>
      <c r="D132" s="17">
        <f t="shared" si="21"/>
        <v>338111.59</v>
      </c>
      <c r="E132" s="17">
        <f t="shared" si="22"/>
        <v>338111.59</v>
      </c>
      <c r="F132" s="20"/>
      <c r="G132" s="17">
        <f t="shared" si="23"/>
        <v>0</v>
      </c>
      <c r="H132" s="20"/>
      <c r="I132" s="20"/>
      <c r="J132" s="20"/>
      <c r="K132" s="20"/>
      <c r="L132" s="20"/>
      <c r="M132" s="17">
        <f t="shared" si="24"/>
        <v>0</v>
      </c>
      <c r="N132" s="20"/>
      <c r="O132" s="20"/>
      <c r="P132" s="20"/>
      <c r="Q132" s="20"/>
      <c r="R132" s="20"/>
      <c r="S132" s="20">
        <v>338111.59</v>
      </c>
      <c r="T132" s="20"/>
      <c r="U132" s="20"/>
      <c r="V132" s="17">
        <f t="shared" si="25"/>
        <v>0</v>
      </c>
      <c r="W132" s="20"/>
      <c r="X132" s="25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</row>
    <row r="133" s="3" customFormat="1" ht="33" customHeight="1" spans="1:243">
      <c r="A133" s="15">
        <v>2210201</v>
      </c>
      <c r="B133" s="15"/>
      <c r="C133" s="18" t="s">
        <v>172</v>
      </c>
      <c r="D133" s="17">
        <f t="shared" si="21"/>
        <v>306310.06</v>
      </c>
      <c r="E133" s="17">
        <f t="shared" si="22"/>
        <v>306310.06</v>
      </c>
      <c r="F133" s="20"/>
      <c r="G133" s="17">
        <f t="shared" si="23"/>
        <v>0</v>
      </c>
      <c r="H133" s="20"/>
      <c r="I133" s="20"/>
      <c r="J133" s="20"/>
      <c r="K133" s="20"/>
      <c r="L133" s="20"/>
      <c r="M133" s="17">
        <f t="shared" si="24"/>
        <v>0</v>
      </c>
      <c r="N133" s="20"/>
      <c r="O133" s="20"/>
      <c r="P133" s="20"/>
      <c r="Q133" s="20"/>
      <c r="R133" s="20"/>
      <c r="S133" s="20">
        <v>306310.06</v>
      </c>
      <c r="T133" s="20"/>
      <c r="U133" s="20"/>
      <c r="V133" s="17">
        <f t="shared" si="25"/>
        <v>0</v>
      </c>
      <c r="W133" s="20"/>
      <c r="X133" s="25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</row>
    <row r="134" s="3" customFormat="1" ht="33" customHeight="1" spans="1:243">
      <c r="A134" s="15">
        <v>2210201</v>
      </c>
      <c r="B134" s="15"/>
      <c r="C134" s="18" t="s">
        <v>173</v>
      </c>
      <c r="D134" s="17">
        <f t="shared" si="21"/>
        <v>466104.2</v>
      </c>
      <c r="E134" s="17">
        <f t="shared" si="22"/>
        <v>466104.2</v>
      </c>
      <c r="F134" s="20"/>
      <c r="G134" s="17">
        <f t="shared" si="23"/>
        <v>0</v>
      </c>
      <c r="H134" s="20"/>
      <c r="I134" s="20"/>
      <c r="J134" s="20"/>
      <c r="K134" s="20"/>
      <c r="L134" s="20"/>
      <c r="M134" s="17">
        <f t="shared" si="24"/>
        <v>0</v>
      </c>
      <c r="N134" s="20"/>
      <c r="O134" s="20"/>
      <c r="P134" s="20"/>
      <c r="Q134" s="20"/>
      <c r="R134" s="20"/>
      <c r="S134" s="20">
        <v>466104.2</v>
      </c>
      <c r="T134" s="20"/>
      <c r="U134" s="20"/>
      <c r="V134" s="17">
        <f t="shared" si="25"/>
        <v>0</v>
      </c>
      <c r="W134" s="20"/>
      <c r="X134" s="25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</row>
    <row r="135" s="3" customFormat="1" ht="33" customHeight="1" spans="1:243">
      <c r="A135" s="15">
        <v>2210201</v>
      </c>
      <c r="B135" s="15"/>
      <c r="C135" s="18" t="s">
        <v>174</v>
      </c>
      <c r="D135" s="17">
        <f t="shared" si="21"/>
        <v>567056.7</v>
      </c>
      <c r="E135" s="17">
        <f t="shared" si="22"/>
        <v>567056.7</v>
      </c>
      <c r="F135" s="20"/>
      <c r="G135" s="17">
        <f t="shared" si="23"/>
        <v>0</v>
      </c>
      <c r="H135" s="20"/>
      <c r="I135" s="20"/>
      <c r="J135" s="20"/>
      <c r="K135" s="20"/>
      <c r="L135" s="20"/>
      <c r="M135" s="17">
        <f t="shared" si="24"/>
        <v>0</v>
      </c>
      <c r="N135" s="20"/>
      <c r="O135" s="20"/>
      <c r="P135" s="20"/>
      <c r="Q135" s="20"/>
      <c r="R135" s="20"/>
      <c r="S135" s="20">
        <v>567056.7</v>
      </c>
      <c r="T135" s="20"/>
      <c r="U135" s="20"/>
      <c r="V135" s="17">
        <f t="shared" si="25"/>
        <v>0</v>
      </c>
      <c r="W135" s="20"/>
      <c r="X135" s="25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</row>
    <row r="136" s="3" customFormat="1" ht="33" customHeight="1" spans="1:243">
      <c r="A136" s="15">
        <v>2210201</v>
      </c>
      <c r="B136" s="15"/>
      <c r="C136" s="18" t="s">
        <v>175</v>
      </c>
      <c r="D136" s="17">
        <f t="shared" ref="D136:D152" si="27">E136+V136</f>
        <v>325938.816</v>
      </c>
      <c r="E136" s="17">
        <f t="shared" ref="E136:E152" si="28">F136+G136+L136+M136+S136+T136</f>
        <v>325938.816</v>
      </c>
      <c r="F136" s="20"/>
      <c r="G136" s="17">
        <f t="shared" ref="G136:G152" si="29">H136+I136+K136</f>
        <v>0</v>
      </c>
      <c r="H136" s="20"/>
      <c r="I136" s="20"/>
      <c r="J136" s="20"/>
      <c r="K136" s="20"/>
      <c r="L136" s="20"/>
      <c r="M136" s="17">
        <f t="shared" ref="M136:M152" si="30">N136+O136+P136+Q136+R136</f>
        <v>0</v>
      </c>
      <c r="N136" s="20"/>
      <c r="O136" s="20"/>
      <c r="P136" s="20"/>
      <c r="Q136" s="20"/>
      <c r="R136" s="20"/>
      <c r="S136" s="20">
        <v>325938.816</v>
      </c>
      <c r="T136" s="20"/>
      <c r="U136" s="20"/>
      <c r="V136" s="17">
        <f t="shared" ref="V136:V152" si="31">W136</f>
        <v>0</v>
      </c>
      <c r="W136" s="20"/>
      <c r="X136" s="25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</row>
    <row r="137" s="3" customFormat="1" ht="33" customHeight="1" spans="1:243">
      <c r="A137" s="15">
        <v>2210201</v>
      </c>
      <c r="B137" s="15"/>
      <c r="C137" s="18" t="s">
        <v>176</v>
      </c>
      <c r="D137" s="17">
        <f t="shared" si="27"/>
        <v>303734.34</v>
      </c>
      <c r="E137" s="17">
        <f t="shared" si="28"/>
        <v>303734.34</v>
      </c>
      <c r="F137" s="20"/>
      <c r="G137" s="17">
        <f t="shared" si="29"/>
        <v>0</v>
      </c>
      <c r="H137" s="20"/>
      <c r="I137" s="20"/>
      <c r="J137" s="20"/>
      <c r="K137" s="20"/>
      <c r="L137" s="20"/>
      <c r="M137" s="17">
        <f t="shared" si="30"/>
        <v>0</v>
      </c>
      <c r="N137" s="20"/>
      <c r="O137" s="20"/>
      <c r="P137" s="20"/>
      <c r="Q137" s="20"/>
      <c r="R137" s="20"/>
      <c r="S137" s="20">
        <v>303734.34</v>
      </c>
      <c r="T137" s="20"/>
      <c r="U137" s="20"/>
      <c r="V137" s="17">
        <f t="shared" si="31"/>
        <v>0</v>
      </c>
      <c r="W137" s="20"/>
      <c r="X137" s="25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</row>
    <row r="138" s="3" customFormat="1" ht="33" customHeight="1" spans="1:243">
      <c r="A138" s="15">
        <v>2210201</v>
      </c>
      <c r="B138" s="15"/>
      <c r="C138" s="18" t="s">
        <v>177</v>
      </c>
      <c r="D138" s="17">
        <f t="shared" si="27"/>
        <v>238572.432</v>
      </c>
      <c r="E138" s="17">
        <f t="shared" si="28"/>
        <v>238572.432</v>
      </c>
      <c r="F138" s="20"/>
      <c r="G138" s="17">
        <f t="shared" si="29"/>
        <v>0</v>
      </c>
      <c r="H138" s="20"/>
      <c r="I138" s="20"/>
      <c r="J138" s="20"/>
      <c r="K138" s="20"/>
      <c r="L138" s="20"/>
      <c r="M138" s="17">
        <f t="shared" si="30"/>
        <v>0</v>
      </c>
      <c r="N138" s="20"/>
      <c r="O138" s="20"/>
      <c r="P138" s="20"/>
      <c r="Q138" s="20"/>
      <c r="R138" s="20"/>
      <c r="S138" s="20">
        <v>238572.432</v>
      </c>
      <c r="T138" s="20"/>
      <c r="U138" s="20"/>
      <c r="V138" s="17">
        <f t="shared" si="31"/>
        <v>0</v>
      </c>
      <c r="W138" s="20"/>
      <c r="X138" s="25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</row>
    <row r="139" s="3" customFormat="1" ht="33" customHeight="1" spans="1:243">
      <c r="A139" s="15">
        <v>2210201</v>
      </c>
      <c r="B139" s="15"/>
      <c r="C139" s="18" t="s">
        <v>178</v>
      </c>
      <c r="D139" s="17">
        <f t="shared" si="27"/>
        <v>257085.36</v>
      </c>
      <c r="E139" s="17">
        <f t="shared" si="28"/>
        <v>257085.36</v>
      </c>
      <c r="F139" s="20"/>
      <c r="G139" s="17">
        <f t="shared" si="29"/>
        <v>0</v>
      </c>
      <c r="H139" s="20"/>
      <c r="I139" s="20"/>
      <c r="J139" s="20"/>
      <c r="K139" s="20"/>
      <c r="L139" s="20"/>
      <c r="M139" s="17">
        <f t="shared" si="30"/>
        <v>0</v>
      </c>
      <c r="N139" s="20"/>
      <c r="O139" s="20"/>
      <c r="P139" s="20"/>
      <c r="Q139" s="20"/>
      <c r="R139" s="20"/>
      <c r="S139" s="20">
        <v>257085.36</v>
      </c>
      <c r="T139" s="20"/>
      <c r="U139" s="20"/>
      <c r="V139" s="17">
        <f t="shared" si="31"/>
        <v>0</v>
      </c>
      <c r="W139" s="20"/>
      <c r="X139" s="25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</row>
    <row r="140" s="3" customFormat="1" ht="33" customHeight="1" spans="1:243">
      <c r="A140" s="15">
        <v>2210201</v>
      </c>
      <c r="B140" s="15"/>
      <c r="C140" s="18" t="s">
        <v>179</v>
      </c>
      <c r="D140" s="17">
        <f t="shared" si="27"/>
        <v>273935</v>
      </c>
      <c r="E140" s="17">
        <f t="shared" si="28"/>
        <v>273935</v>
      </c>
      <c r="F140" s="20"/>
      <c r="G140" s="17">
        <f t="shared" si="29"/>
        <v>0</v>
      </c>
      <c r="H140" s="20"/>
      <c r="I140" s="20"/>
      <c r="J140" s="20"/>
      <c r="K140" s="20"/>
      <c r="L140" s="20"/>
      <c r="M140" s="17">
        <f t="shared" si="30"/>
        <v>0</v>
      </c>
      <c r="N140" s="20"/>
      <c r="O140" s="20"/>
      <c r="P140" s="20"/>
      <c r="Q140" s="20"/>
      <c r="R140" s="20"/>
      <c r="S140" s="20">
        <v>273935</v>
      </c>
      <c r="T140" s="20"/>
      <c r="U140" s="20"/>
      <c r="V140" s="17">
        <f t="shared" si="31"/>
        <v>0</v>
      </c>
      <c r="W140" s="20"/>
      <c r="X140" s="25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</row>
    <row r="141" s="3" customFormat="1" ht="33" customHeight="1" spans="1:243">
      <c r="A141" s="15">
        <v>2210201</v>
      </c>
      <c r="B141" s="15"/>
      <c r="C141" s="18" t="s">
        <v>180</v>
      </c>
      <c r="D141" s="17">
        <f t="shared" si="27"/>
        <v>345674.952</v>
      </c>
      <c r="E141" s="17">
        <f t="shared" si="28"/>
        <v>345674.952</v>
      </c>
      <c r="F141" s="20"/>
      <c r="G141" s="17">
        <f t="shared" si="29"/>
        <v>0</v>
      </c>
      <c r="H141" s="20"/>
      <c r="I141" s="20"/>
      <c r="J141" s="20"/>
      <c r="K141" s="20"/>
      <c r="L141" s="20"/>
      <c r="M141" s="17">
        <f t="shared" si="30"/>
        <v>0</v>
      </c>
      <c r="N141" s="20"/>
      <c r="O141" s="20"/>
      <c r="P141" s="20"/>
      <c r="Q141" s="20"/>
      <c r="R141" s="20"/>
      <c r="S141" s="20">
        <v>345674.952</v>
      </c>
      <c r="T141" s="20"/>
      <c r="U141" s="20"/>
      <c r="V141" s="17">
        <f t="shared" si="31"/>
        <v>0</v>
      </c>
      <c r="W141" s="20"/>
      <c r="X141" s="25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</row>
    <row r="142" s="3" customFormat="1" ht="33" customHeight="1" spans="1:243">
      <c r="A142" s="15">
        <v>2210201</v>
      </c>
      <c r="B142" s="15"/>
      <c r="C142" s="18" t="s">
        <v>181</v>
      </c>
      <c r="D142" s="17">
        <f t="shared" si="27"/>
        <v>269481.492</v>
      </c>
      <c r="E142" s="17">
        <f t="shared" si="28"/>
        <v>269481.492</v>
      </c>
      <c r="F142" s="20"/>
      <c r="G142" s="17">
        <f t="shared" si="29"/>
        <v>0</v>
      </c>
      <c r="H142" s="20"/>
      <c r="I142" s="20"/>
      <c r="J142" s="20"/>
      <c r="K142" s="20"/>
      <c r="L142" s="20"/>
      <c r="M142" s="17">
        <f t="shared" si="30"/>
        <v>0</v>
      </c>
      <c r="N142" s="20"/>
      <c r="O142" s="20"/>
      <c r="P142" s="20"/>
      <c r="Q142" s="20"/>
      <c r="R142" s="20"/>
      <c r="S142" s="20">
        <v>269481.492</v>
      </c>
      <c r="T142" s="20"/>
      <c r="U142" s="20"/>
      <c r="V142" s="17">
        <f t="shared" si="31"/>
        <v>0</v>
      </c>
      <c r="W142" s="20"/>
      <c r="X142" s="25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</row>
    <row r="143" s="3" customFormat="1" ht="33" customHeight="1" spans="1:243">
      <c r="A143" s="15">
        <v>2210201</v>
      </c>
      <c r="B143" s="15"/>
      <c r="C143" s="18" t="s">
        <v>182</v>
      </c>
      <c r="D143" s="17">
        <f t="shared" si="27"/>
        <v>236183.472</v>
      </c>
      <c r="E143" s="17">
        <f t="shared" si="28"/>
        <v>236183.472</v>
      </c>
      <c r="F143" s="20"/>
      <c r="G143" s="17">
        <f t="shared" si="29"/>
        <v>0</v>
      </c>
      <c r="H143" s="20"/>
      <c r="I143" s="20"/>
      <c r="J143" s="20"/>
      <c r="K143" s="20"/>
      <c r="L143" s="20"/>
      <c r="M143" s="17">
        <f t="shared" si="30"/>
        <v>0</v>
      </c>
      <c r="N143" s="20"/>
      <c r="O143" s="20"/>
      <c r="P143" s="20"/>
      <c r="Q143" s="20"/>
      <c r="R143" s="20"/>
      <c r="S143" s="20">
        <v>236183.472</v>
      </c>
      <c r="T143" s="20"/>
      <c r="U143" s="20"/>
      <c r="V143" s="17">
        <f t="shared" si="31"/>
        <v>0</v>
      </c>
      <c r="W143" s="20"/>
      <c r="X143" s="25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</row>
    <row r="144" s="3" customFormat="1" ht="33" customHeight="1" spans="1:243">
      <c r="A144" s="15">
        <v>2210201</v>
      </c>
      <c r="B144" s="15"/>
      <c r="C144" s="18" t="s">
        <v>183</v>
      </c>
      <c r="D144" s="17">
        <f t="shared" si="27"/>
        <v>258737.64</v>
      </c>
      <c r="E144" s="17">
        <f t="shared" si="28"/>
        <v>258737.64</v>
      </c>
      <c r="F144" s="20"/>
      <c r="G144" s="17">
        <f t="shared" si="29"/>
        <v>0</v>
      </c>
      <c r="H144" s="20"/>
      <c r="I144" s="20"/>
      <c r="J144" s="20"/>
      <c r="K144" s="20"/>
      <c r="L144" s="20"/>
      <c r="M144" s="17">
        <f t="shared" si="30"/>
        <v>0</v>
      </c>
      <c r="N144" s="20"/>
      <c r="O144" s="20"/>
      <c r="P144" s="20"/>
      <c r="Q144" s="20"/>
      <c r="R144" s="20"/>
      <c r="S144" s="20">
        <v>258737.64</v>
      </c>
      <c r="T144" s="20"/>
      <c r="U144" s="20"/>
      <c r="V144" s="17">
        <f t="shared" si="31"/>
        <v>0</v>
      </c>
      <c r="W144" s="20"/>
      <c r="X144" s="25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</row>
    <row r="145" s="3" customFormat="1" ht="33" customHeight="1" spans="1:243">
      <c r="A145" s="15">
        <v>2210201</v>
      </c>
      <c r="B145" s="15"/>
      <c r="C145" s="18" t="s">
        <v>184</v>
      </c>
      <c r="D145" s="17">
        <f t="shared" si="27"/>
        <v>318437.784</v>
      </c>
      <c r="E145" s="17">
        <f t="shared" si="28"/>
        <v>318437.784</v>
      </c>
      <c r="F145" s="20"/>
      <c r="G145" s="17">
        <f t="shared" si="29"/>
        <v>0</v>
      </c>
      <c r="H145" s="20"/>
      <c r="I145" s="20"/>
      <c r="J145" s="20"/>
      <c r="K145" s="20"/>
      <c r="L145" s="20"/>
      <c r="M145" s="17">
        <f t="shared" si="30"/>
        <v>0</v>
      </c>
      <c r="N145" s="20"/>
      <c r="O145" s="20"/>
      <c r="P145" s="20"/>
      <c r="Q145" s="20"/>
      <c r="R145" s="20"/>
      <c r="S145" s="20">
        <v>318437.784</v>
      </c>
      <c r="T145" s="20"/>
      <c r="U145" s="20"/>
      <c r="V145" s="17">
        <f t="shared" si="31"/>
        <v>0</v>
      </c>
      <c r="W145" s="20"/>
      <c r="X145" s="25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</row>
    <row r="146" s="3" customFormat="1" ht="33" customHeight="1" spans="1:243">
      <c r="A146" s="15">
        <v>2210201</v>
      </c>
      <c r="B146" s="15"/>
      <c r="C146" s="18" t="s">
        <v>185</v>
      </c>
      <c r="D146" s="17">
        <f t="shared" si="27"/>
        <v>168823</v>
      </c>
      <c r="E146" s="17">
        <f t="shared" si="28"/>
        <v>168823</v>
      </c>
      <c r="F146" s="20"/>
      <c r="G146" s="17">
        <f t="shared" si="29"/>
        <v>0</v>
      </c>
      <c r="H146" s="20"/>
      <c r="I146" s="20"/>
      <c r="J146" s="20"/>
      <c r="K146" s="20"/>
      <c r="L146" s="20"/>
      <c r="M146" s="17">
        <f t="shared" si="30"/>
        <v>0</v>
      </c>
      <c r="N146" s="20"/>
      <c r="O146" s="20"/>
      <c r="P146" s="20"/>
      <c r="Q146" s="20"/>
      <c r="R146" s="20"/>
      <c r="S146" s="20">
        <v>168823</v>
      </c>
      <c r="T146" s="20"/>
      <c r="U146" s="20"/>
      <c r="V146" s="17">
        <f t="shared" si="31"/>
        <v>0</v>
      </c>
      <c r="W146" s="20"/>
      <c r="X146" s="25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</row>
    <row r="147" s="3" customFormat="1" ht="33" customHeight="1" spans="1:243">
      <c r="A147" s="15">
        <v>2210201</v>
      </c>
      <c r="B147" s="15"/>
      <c r="C147" s="18" t="s">
        <v>186</v>
      </c>
      <c r="D147" s="17">
        <f t="shared" si="27"/>
        <v>260578.836</v>
      </c>
      <c r="E147" s="17">
        <f t="shared" si="28"/>
        <v>260578.836</v>
      </c>
      <c r="F147" s="20"/>
      <c r="G147" s="17">
        <f t="shared" si="29"/>
        <v>0</v>
      </c>
      <c r="H147" s="20"/>
      <c r="I147" s="20"/>
      <c r="J147" s="20"/>
      <c r="K147" s="20"/>
      <c r="L147" s="20"/>
      <c r="M147" s="17">
        <f t="shared" si="30"/>
        <v>0</v>
      </c>
      <c r="N147" s="20"/>
      <c r="O147" s="20"/>
      <c r="P147" s="20"/>
      <c r="Q147" s="20"/>
      <c r="R147" s="20"/>
      <c r="S147" s="20">
        <v>260578.836</v>
      </c>
      <c r="T147" s="20"/>
      <c r="U147" s="20"/>
      <c r="V147" s="17">
        <f t="shared" si="31"/>
        <v>0</v>
      </c>
      <c r="W147" s="20"/>
      <c r="X147" s="25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</row>
    <row r="148" s="3" customFormat="1" ht="33" customHeight="1" spans="1:243">
      <c r="A148" s="15">
        <v>2210201</v>
      </c>
      <c r="B148" s="15"/>
      <c r="C148" s="18" t="s">
        <v>187</v>
      </c>
      <c r="D148" s="17">
        <f t="shared" si="27"/>
        <v>383270.8</v>
      </c>
      <c r="E148" s="17">
        <f t="shared" si="28"/>
        <v>383270.8</v>
      </c>
      <c r="F148" s="20"/>
      <c r="G148" s="17">
        <f t="shared" si="29"/>
        <v>0</v>
      </c>
      <c r="H148" s="20"/>
      <c r="I148" s="20"/>
      <c r="J148" s="20"/>
      <c r="K148" s="20"/>
      <c r="L148" s="20"/>
      <c r="M148" s="17">
        <f t="shared" si="30"/>
        <v>0</v>
      </c>
      <c r="N148" s="20"/>
      <c r="O148" s="20"/>
      <c r="P148" s="20"/>
      <c r="Q148" s="20"/>
      <c r="R148" s="20"/>
      <c r="S148" s="20">
        <v>383270.8</v>
      </c>
      <c r="T148" s="20"/>
      <c r="U148" s="20"/>
      <c r="V148" s="17">
        <f t="shared" si="31"/>
        <v>0</v>
      </c>
      <c r="W148" s="20"/>
      <c r="X148" s="25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</row>
    <row r="149" s="3" customFormat="1" ht="33" customHeight="1" spans="1:243">
      <c r="A149" s="15">
        <v>2210201</v>
      </c>
      <c r="B149" s="15"/>
      <c r="C149" s="18" t="s">
        <v>188</v>
      </c>
      <c r="D149" s="17">
        <f t="shared" si="27"/>
        <v>399584.556</v>
      </c>
      <c r="E149" s="17">
        <f t="shared" si="28"/>
        <v>399584.556</v>
      </c>
      <c r="F149" s="20"/>
      <c r="G149" s="17">
        <f t="shared" si="29"/>
        <v>0</v>
      </c>
      <c r="H149" s="20"/>
      <c r="I149" s="20"/>
      <c r="J149" s="20"/>
      <c r="K149" s="20"/>
      <c r="L149" s="20"/>
      <c r="M149" s="17">
        <f t="shared" si="30"/>
        <v>0</v>
      </c>
      <c r="N149" s="20"/>
      <c r="O149" s="20"/>
      <c r="P149" s="20"/>
      <c r="Q149" s="20"/>
      <c r="R149" s="20"/>
      <c r="S149" s="20">
        <v>399584.556</v>
      </c>
      <c r="T149" s="20"/>
      <c r="U149" s="20"/>
      <c r="V149" s="17">
        <f t="shared" si="31"/>
        <v>0</v>
      </c>
      <c r="W149" s="20"/>
      <c r="X149" s="25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</row>
    <row r="150" s="3" customFormat="1" ht="33" customHeight="1" spans="1:243">
      <c r="A150" s="15">
        <v>2210201</v>
      </c>
      <c r="B150" s="15"/>
      <c r="C150" s="18" t="s">
        <v>189</v>
      </c>
      <c r="D150" s="17">
        <f t="shared" si="27"/>
        <v>792720.68</v>
      </c>
      <c r="E150" s="17">
        <f t="shared" si="28"/>
        <v>792720.68</v>
      </c>
      <c r="F150" s="20"/>
      <c r="G150" s="17">
        <f t="shared" si="29"/>
        <v>0</v>
      </c>
      <c r="H150" s="20"/>
      <c r="I150" s="20"/>
      <c r="J150" s="20"/>
      <c r="K150" s="20"/>
      <c r="L150" s="20"/>
      <c r="M150" s="17">
        <f t="shared" si="30"/>
        <v>0</v>
      </c>
      <c r="N150" s="20"/>
      <c r="O150" s="20"/>
      <c r="P150" s="20"/>
      <c r="Q150" s="20"/>
      <c r="R150" s="20"/>
      <c r="S150" s="20">
        <v>792720.68</v>
      </c>
      <c r="T150" s="20"/>
      <c r="U150" s="20"/>
      <c r="V150" s="17">
        <f t="shared" si="31"/>
        <v>0</v>
      </c>
      <c r="W150" s="20"/>
      <c r="X150" s="25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</row>
    <row r="151" s="3" customFormat="1" ht="33" customHeight="1" spans="1:243">
      <c r="A151" s="15">
        <v>2210201</v>
      </c>
      <c r="B151" s="15"/>
      <c r="C151" s="18" t="s">
        <v>190</v>
      </c>
      <c r="D151" s="17">
        <f t="shared" si="27"/>
        <v>302062.87</v>
      </c>
      <c r="E151" s="17">
        <f t="shared" si="28"/>
        <v>302062.87</v>
      </c>
      <c r="F151" s="20"/>
      <c r="G151" s="17">
        <f t="shared" si="29"/>
        <v>0</v>
      </c>
      <c r="H151" s="20"/>
      <c r="I151" s="20"/>
      <c r="J151" s="20"/>
      <c r="K151" s="20"/>
      <c r="L151" s="20"/>
      <c r="M151" s="17">
        <f t="shared" si="30"/>
        <v>0</v>
      </c>
      <c r="N151" s="20"/>
      <c r="O151" s="20"/>
      <c r="P151" s="20"/>
      <c r="Q151" s="20"/>
      <c r="R151" s="20"/>
      <c r="S151" s="20">
        <v>302062.87</v>
      </c>
      <c r="T151" s="20"/>
      <c r="U151" s="20"/>
      <c r="V151" s="17">
        <f t="shared" si="31"/>
        <v>0</v>
      </c>
      <c r="W151" s="20"/>
      <c r="X151" s="25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</row>
    <row r="152" s="3" customFormat="1" ht="33" customHeight="1" spans="1:243">
      <c r="A152" s="15">
        <v>2210201</v>
      </c>
      <c r="B152" s="15"/>
      <c r="C152" s="18" t="s">
        <v>191</v>
      </c>
      <c r="D152" s="17">
        <f t="shared" si="27"/>
        <v>257765.55</v>
      </c>
      <c r="E152" s="17">
        <f t="shared" si="28"/>
        <v>257765.55</v>
      </c>
      <c r="F152" s="20"/>
      <c r="G152" s="17">
        <f t="shared" si="29"/>
        <v>0</v>
      </c>
      <c r="H152" s="20"/>
      <c r="I152" s="20"/>
      <c r="J152" s="20"/>
      <c r="K152" s="20"/>
      <c r="L152" s="20"/>
      <c r="M152" s="17">
        <f t="shared" si="30"/>
        <v>0</v>
      </c>
      <c r="N152" s="20"/>
      <c r="O152" s="20"/>
      <c r="P152" s="20"/>
      <c r="Q152" s="20"/>
      <c r="R152" s="20"/>
      <c r="S152" s="20">
        <v>257765.55</v>
      </c>
      <c r="T152" s="20"/>
      <c r="U152" s="20"/>
      <c r="V152" s="17">
        <f t="shared" si="31"/>
        <v>0</v>
      </c>
      <c r="W152" s="20"/>
      <c r="X152" s="25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</row>
  </sheetData>
  <mergeCells count="28">
    <mergeCell ref="A1:X1"/>
    <mergeCell ref="A2:C2"/>
    <mergeCell ref="V2:X2"/>
    <mergeCell ref="A3:C3"/>
    <mergeCell ref="F3:U3"/>
    <mergeCell ref="H4:K4"/>
    <mergeCell ref="A4:A6"/>
    <mergeCell ref="C4:C6"/>
    <mergeCell ref="D3:D6"/>
    <mergeCell ref="E3:E6"/>
    <mergeCell ref="F4:F6"/>
    <mergeCell ref="G4:G6"/>
    <mergeCell ref="H5:H6"/>
    <mergeCell ref="I5:I6"/>
    <mergeCell ref="K5:K6"/>
    <mergeCell ref="L4:L6"/>
    <mergeCell ref="M4:M6"/>
    <mergeCell ref="N5:N6"/>
    <mergeCell ref="O5:O6"/>
    <mergeCell ref="P5:P6"/>
    <mergeCell ref="Q5:Q6"/>
    <mergeCell ref="R5:R6"/>
    <mergeCell ref="S4:S6"/>
    <mergeCell ref="T4:T6"/>
    <mergeCell ref="U5:U6"/>
    <mergeCell ref="V3:V6"/>
    <mergeCell ref="W4:W6"/>
    <mergeCell ref="X3:X6"/>
  </mergeCells>
  <pageMargins left="0.432638888888889" right="0.700694444444445" top="0.751388888888889" bottom="0.751388888888889" header="0.298611111111111" footer="0.298611111111111"/>
  <pageSetup paperSize="8" scale="65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行政汇总</vt:lpstr>
      <vt:lpstr>事业汇总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虹儿</cp:lastModifiedBy>
  <dcterms:created xsi:type="dcterms:W3CDTF">2021-11-08T01:17:00Z</dcterms:created>
  <dcterms:modified xsi:type="dcterms:W3CDTF">2022-03-14T09:29:34Z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0AF5974406F046C081788B06E24DC62D</vt:lpwstr>
  </property>
  <property fmtid="{D5CDD505-2E9C-101B-9397-08002B2CF9AE}" pid="3" name="KSOProductBuildVer">
    <vt:lpwstr>2052-11.1.0.11365</vt:lpwstr>
  </property>
</Properties>
</file>