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643"/>
  </bookViews>
  <sheets>
    <sheet name="2021年预算汇总" sheetId="30" r:id="rId1"/>
    <sheet name="汇总" sheetId="1" r:id="rId2"/>
    <sheet name="会师镇" sheetId="2" r:id="rId3"/>
    <sheet name="丁沟" sheetId="3" r:id="rId4"/>
    <sheet name="中川" sheetId="4" r:id="rId5"/>
    <sheet name="新添" sheetId="5" r:id="rId6"/>
    <sheet name="侯川" sheetId="6" r:id="rId7"/>
    <sheet name="党岘" sheetId="7" r:id="rId8"/>
    <sheet name="杨集" sheetId="8" r:id="rId9"/>
    <sheet name="老君" sheetId="9" r:id="rId10"/>
    <sheet name="太平" sheetId="10" r:id="rId11"/>
    <sheet name="翟所" sheetId="11" r:id="rId12"/>
    <sheet name="柴门" sheetId="12" r:id="rId13"/>
    <sheet name="八里" sheetId="13" r:id="rId14"/>
    <sheet name="平头" sheetId="14" r:id="rId15"/>
    <sheet name="韩集" sheetId="15" r:id="rId16"/>
    <sheet name="大沟" sheetId="16" r:id="rId17"/>
    <sheet name="四房" sheetId="17" r:id="rId18"/>
    <sheet name="甘沟" sheetId="18" r:id="rId19"/>
    <sheet name="汉岔" sheetId="19" r:id="rId20"/>
    <sheet name="新塬" sheetId="20" r:id="rId21"/>
    <sheet name="土门" sheetId="21" r:id="rId22"/>
    <sheet name="刘寨" sheetId="22" r:id="rId23"/>
    <sheet name="草滩" sheetId="23" r:id="rId24"/>
    <sheet name="土高" sheetId="24" r:id="rId25"/>
    <sheet name="白塬" sheetId="25" r:id="rId26"/>
    <sheet name="河畔" sheetId="26" r:id="rId27"/>
    <sheet name="郭城驿镇" sheetId="27" r:id="rId28"/>
    <sheet name="头寨" sheetId="28" r:id="rId29"/>
    <sheet name="新庄" sheetId="29" r:id="rId30"/>
  </sheets>
  <externalReferences>
    <externalReference r:id="rId31"/>
    <externalReference r:id="rId32"/>
    <externalReference r:id="rId33"/>
    <externalReference r:id="rId34"/>
  </externalReferences>
  <definedNames>
    <definedName name="_xlnm.Print_Titles" localSheetId="0">'2021年预算汇总'!$1:$7</definedName>
  </definedNames>
  <calcPr calcId="144525"/>
</workbook>
</file>

<file path=xl/sharedStrings.xml><?xml version="1.0" encoding="utf-8"?>
<sst xmlns="http://schemas.openxmlformats.org/spreadsheetml/2006/main" count="2448" uniqueCount="109">
  <si>
    <t>表3—8</t>
  </si>
  <si>
    <t>会宁县2021年一般公共预算部门预算基本支出编制表（乡镇）</t>
  </si>
  <si>
    <t>乡镇
名称</t>
  </si>
  <si>
    <t xml:space="preserve">            政府、部门预算经济
                     分类科目
功能分类科目</t>
  </si>
  <si>
    <t>总计</t>
  </si>
  <si>
    <t>工资福利支出小计（501/301）</t>
  </si>
  <si>
    <t>工资奖金津补贴（50101）</t>
  </si>
  <si>
    <t>社会保障单位缴费（50102）</t>
  </si>
  <si>
    <t>住房公积金（50103）</t>
  </si>
  <si>
    <t>其他工资福利支出（50199）</t>
  </si>
  <si>
    <t>工资福利支出小计（505/301）</t>
  </si>
  <si>
    <t>工资福利支出（50501）</t>
  </si>
  <si>
    <t>商品和服务支出小计(502/302)</t>
  </si>
  <si>
    <t>办公经费（50201）</t>
  </si>
  <si>
    <t>会议费（50202）</t>
  </si>
  <si>
    <t>培训费（50203）</t>
  </si>
  <si>
    <t>公务接待费（50206）</t>
  </si>
  <si>
    <t>公务用车运行维护费（50208）</t>
  </si>
  <si>
    <t>对个人家庭补助  小计(509/303)</t>
  </si>
  <si>
    <t>社会福利和救助（50901）</t>
  </si>
  <si>
    <t>备注</t>
  </si>
  <si>
    <t>科目
编码</t>
  </si>
  <si>
    <t>科目名称</t>
  </si>
  <si>
    <t>工资津补贴小计</t>
  </si>
  <si>
    <t>基本工资（30101）</t>
  </si>
  <si>
    <t>津贴补贴 小计（30102）</t>
  </si>
  <si>
    <t>其中：</t>
  </si>
  <si>
    <t>奖金（30103）</t>
  </si>
  <si>
    <t>社会保障缴费小计</t>
  </si>
  <si>
    <t>养老保险（30108）</t>
  </si>
  <si>
    <t>医疗保险（30110）</t>
  </si>
  <si>
    <t>其他社会保障缴费小计（30112）</t>
  </si>
  <si>
    <t>住房公积金（30113）</t>
  </si>
  <si>
    <t>其他工资福利支出（30199）</t>
  </si>
  <si>
    <t>工资津补贴   小计</t>
  </si>
  <si>
    <t>社会保障缴费小计（30108）</t>
  </si>
  <si>
    <t>其中政府采购</t>
  </si>
  <si>
    <t>其中业务费</t>
  </si>
  <si>
    <t>办公费等（30201-14）</t>
  </si>
  <si>
    <t>工会经费（30228）</t>
  </si>
  <si>
    <t>其他交通费用（30239）</t>
  </si>
  <si>
    <t>会议费（30215）</t>
  </si>
  <si>
    <t>培训费（30216）</t>
  </si>
  <si>
    <t>公务接待费（30217）</t>
  </si>
  <si>
    <t>公务用车运行维护费（30231）</t>
  </si>
  <si>
    <t>生活补助（30305）</t>
  </si>
  <si>
    <t>津贴补贴</t>
  </si>
  <si>
    <t>采暖补贴</t>
  </si>
  <si>
    <t>乡镇补贴</t>
  </si>
  <si>
    <t>工伤保险</t>
  </si>
  <si>
    <t>生育保险</t>
  </si>
  <si>
    <t>大病保险</t>
  </si>
  <si>
    <t>残疾人就业保障金</t>
  </si>
  <si>
    <t>会师镇</t>
  </si>
  <si>
    <t>一般公共预算支出合计</t>
  </si>
  <si>
    <t xml:space="preserve">  行政运行</t>
  </si>
  <si>
    <t xml:space="preserve">  事业运行</t>
  </si>
  <si>
    <t xml:space="preserve">        机关事业单位基本 
       养老保险缴费支出</t>
  </si>
  <si>
    <t xml:space="preserve">     行政单位医疗</t>
  </si>
  <si>
    <t xml:space="preserve">     事业单位医疗</t>
  </si>
  <si>
    <t xml:space="preserve">   住房公积金</t>
  </si>
  <si>
    <t>丁家沟镇</t>
  </si>
  <si>
    <t>中川镇</t>
  </si>
  <si>
    <t>新添堡回族乡</t>
  </si>
  <si>
    <t>侯家川镇</t>
  </si>
  <si>
    <t>党家岘乡</t>
  </si>
  <si>
    <t>杨崖集镇</t>
  </si>
  <si>
    <t>老君坡镇</t>
  </si>
  <si>
    <t>太平店镇</t>
  </si>
  <si>
    <t>翟家所镇</t>
  </si>
  <si>
    <t>柴家门镇</t>
  </si>
  <si>
    <t>八里湾乡</t>
  </si>
  <si>
    <t>平头川镇</t>
  </si>
  <si>
    <t>韩家集镇</t>
  </si>
  <si>
    <t>大沟镇</t>
  </si>
  <si>
    <t>四房吴镇</t>
  </si>
  <si>
    <t>甘沟驿镇</t>
  </si>
  <si>
    <t>汉家岔镇</t>
  </si>
  <si>
    <t>新塬镇</t>
  </si>
  <si>
    <t>土门岘镇</t>
  </si>
  <si>
    <t>刘家寨子镇</t>
  </si>
  <si>
    <t>草滩镇</t>
  </si>
  <si>
    <t>土高山乡</t>
  </si>
  <si>
    <t>白草塬镇</t>
  </si>
  <si>
    <t>河畔镇</t>
  </si>
  <si>
    <t>郭城驿镇</t>
  </si>
  <si>
    <t>头寨子镇</t>
  </si>
  <si>
    <t>新庄镇</t>
  </si>
  <si>
    <t>合计</t>
  </si>
  <si>
    <t>会宁县2021年一般公共预算部门预算基本支出编制表</t>
  </si>
  <si>
    <t xml:space="preserve">                        政府、部门预算经济
                                  分类科目
   功能分类科目</t>
  </si>
  <si>
    <t>科目编码</t>
  </si>
  <si>
    <t xml:space="preserve">      行政运行</t>
  </si>
  <si>
    <t xml:space="preserve">      事业运行</t>
  </si>
  <si>
    <t xml:space="preserve">      机关事业单位基本养老保险缴费支出</t>
  </si>
  <si>
    <t xml:space="preserve">      行政单位医疗</t>
  </si>
  <si>
    <t xml:space="preserve">      事业单位医疗</t>
  </si>
  <si>
    <t xml:space="preserve">      住房公积金</t>
  </si>
  <si>
    <t>工资津补贴     小计</t>
  </si>
  <si>
    <t>会宁县党家岘乡2021年一般公共预算部门预算基本支出编制表</t>
  </si>
  <si>
    <t xml:space="preserve"> </t>
  </si>
  <si>
    <t xml:space="preserve"> 机关事业单位基本养老保险缴费支出</t>
  </si>
  <si>
    <t xml:space="preserve">        政府、部门预算经济
                         分类科目
   功能分类科目</t>
  </si>
  <si>
    <t>行政运行</t>
  </si>
  <si>
    <t>事业运行</t>
  </si>
  <si>
    <t>机关事业单位基本养老保险缴费支出</t>
  </si>
  <si>
    <t>行政单位医疗</t>
  </si>
  <si>
    <t>事业单位医疗</t>
  </si>
  <si>
    <t>住房公积金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</si>
</sst>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%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6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rgb="FF000000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34" fillId="16" borderId="18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wrapText="1"/>
    </xf>
    <xf numFmtId="176" fontId="1" fillId="0" borderId="4" xfId="0" applyNumberFormat="1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 applyProtection="1">
      <alignment horizontal="left" vertical="center"/>
    </xf>
    <xf numFmtId="176" fontId="4" fillId="0" borderId="6" xfId="0" applyNumberFormat="1" applyFont="1" applyFill="1" applyBorder="1" applyAlignment="1" applyProtection="1">
      <alignment horizontal="left" vertical="center"/>
    </xf>
    <xf numFmtId="176" fontId="3" fillId="2" borderId="6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left" vertical="center"/>
    </xf>
    <xf numFmtId="176" fontId="3" fillId="3" borderId="7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176" fontId="6" fillId="0" borderId="6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left" vertical="center"/>
    </xf>
    <xf numFmtId="176" fontId="6" fillId="2" borderId="6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left" vertical="center"/>
    </xf>
    <xf numFmtId="176" fontId="6" fillId="3" borderId="7" xfId="0" applyNumberFormat="1" applyFont="1" applyFill="1" applyBorder="1" applyAlignment="1" applyProtection="1">
      <alignment horizontal="right" vertical="center"/>
    </xf>
    <xf numFmtId="0" fontId="6" fillId="3" borderId="7" xfId="0" applyNumberFormat="1" applyFont="1" applyFill="1" applyBorder="1" applyAlignment="1" applyProtection="1">
      <alignment horizontal="right" vertical="center"/>
    </xf>
    <xf numFmtId="176" fontId="6" fillId="2" borderId="7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178" fontId="1" fillId="0" borderId="0" xfId="0" applyNumberFormat="1" applyFont="1" applyFill="1" applyBorder="1" applyAlignment="1">
      <alignment wrapText="1"/>
    </xf>
    <xf numFmtId="176" fontId="1" fillId="0" borderId="0" xfId="0" applyNumberFormat="1" applyFont="1" applyFill="1" applyBorder="1" applyAlignment="1">
      <alignment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left" vertical="center"/>
    </xf>
    <xf numFmtId="176" fontId="1" fillId="0" borderId="7" xfId="0" applyNumberFormat="1" applyFont="1" applyFill="1" applyBorder="1" applyAlignment="1" applyProtection="1">
      <alignment horizontal="left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1" xfId="0" applyNumberFormat="1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177" fontId="5" fillId="0" borderId="6" xfId="0" applyNumberFormat="1" applyFont="1" applyFill="1" applyBorder="1" applyAlignment="1" applyProtection="1">
      <alignment horizontal="left" vertical="center"/>
    </xf>
    <xf numFmtId="177" fontId="1" fillId="2" borderId="6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177" fontId="1" fillId="0" borderId="7" xfId="0" applyNumberFormat="1" applyFont="1" applyFill="1" applyBorder="1" applyAlignment="1" applyProtection="1">
      <alignment horizontal="left" vertical="center"/>
    </xf>
    <xf numFmtId="177" fontId="1" fillId="3" borderId="7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Fill="1" applyBorder="1" applyAlignment="1" applyProtection="1">
      <alignment horizontal="left" vertical="center"/>
    </xf>
    <xf numFmtId="177" fontId="1" fillId="0" borderId="6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left" shrinkToFit="1"/>
    </xf>
    <xf numFmtId="177" fontId="1" fillId="0" borderId="0" xfId="0" applyNumberFormat="1" applyFont="1" applyFill="1" applyBorder="1" applyAlignment="1">
      <alignment wrapText="1"/>
    </xf>
    <xf numFmtId="177" fontId="1" fillId="2" borderId="7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wrapText="1"/>
    </xf>
    <xf numFmtId="176" fontId="3" fillId="3" borderId="6" xfId="0" applyNumberFormat="1" applyFont="1" applyFill="1" applyBorder="1" applyAlignment="1" applyProtection="1">
      <alignment horizontal="right" vertical="center"/>
    </xf>
    <xf numFmtId="176" fontId="8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shrinkToFi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wrapText="1"/>
    </xf>
    <xf numFmtId="176" fontId="9" fillId="0" borderId="1" xfId="0" applyNumberFormat="1" applyFont="1" applyFill="1" applyBorder="1" applyAlignment="1">
      <alignment wrapText="1"/>
    </xf>
    <xf numFmtId="176" fontId="9" fillId="0" borderId="4" xfId="0" applyNumberFormat="1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 applyProtection="1">
      <alignment horizontal="left" vertical="center"/>
    </xf>
    <xf numFmtId="176" fontId="11" fillId="0" borderId="6" xfId="0" applyNumberFormat="1" applyFont="1" applyFill="1" applyBorder="1" applyAlignment="1" applyProtection="1">
      <alignment horizontal="left" vertical="center"/>
    </xf>
    <xf numFmtId="176" fontId="9" fillId="2" borderId="6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left" vertical="center"/>
    </xf>
    <xf numFmtId="176" fontId="9" fillId="3" borderId="7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wrapText="1" shrinkToFit="1"/>
    </xf>
    <xf numFmtId="0" fontId="0" fillId="0" borderId="0" xfId="0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 shrinkToFit="1"/>
    </xf>
    <xf numFmtId="176" fontId="13" fillId="0" borderId="6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 applyProtection="1">
      <alignment horizontal="left" vertical="center"/>
    </xf>
    <xf numFmtId="176" fontId="14" fillId="0" borderId="6" xfId="0" applyNumberFormat="1" applyFont="1" applyFill="1" applyBorder="1" applyAlignment="1" applyProtection="1">
      <alignment horizontal="center" vertical="center" wrapText="1"/>
    </xf>
    <xf numFmtId="176" fontId="13" fillId="0" borderId="6" xfId="0" applyNumberFormat="1" applyFont="1" applyFill="1" applyBorder="1" applyAlignment="1" applyProtection="1">
      <alignment vertical="center"/>
    </xf>
    <xf numFmtId="176" fontId="13" fillId="0" borderId="6" xfId="0" applyNumberFormat="1" applyFont="1" applyFill="1" applyBorder="1" applyAlignment="1" applyProtection="1">
      <alignment horizontal="center"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76" fontId="13" fillId="0" borderId="6" xfId="0" applyNumberFormat="1" applyFont="1" applyFill="1" applyBorder="1" applyAlignment="1" applyProtection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4.xml"/><Relationship Id="rId33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196;&#36130;&#25919;&#37096;&#38376;&#19968;&#33324;&#39044;&#31639;&#34920;&#65288;&#34892;&#25919;&#12289;&#20107;&#1999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1&#65306;&#20826;&#23478;&#23704;&#20065;2021&#24180;&#20250;&#23425;&#21439;&#36130;&#25919;&#37096;&#38376;&#19968;&#33324;&#39044;&#31639;&#34920;&#65288;&#34892;&#25919;&#12289;&#20107;&#19994;&#65289;%20(1)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3;&#37324;&#28286;&#34920;1&#65306;2021&#24180;&#20250;&#23425;&#21439;&#36130;&#25919;&#37096;&#38376;&#19968;&#33324;&#39044;&#31639;&#34920;&#65288;&#34892;&#25919;&#12289;&#20107;&#19994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79;&#22836;&#24029;&#38215;&#34920;1&#65306;2021&#24180;&#20250;&#23425;&#21439;&#36130;&#25919;&#37096;&#38376;&#19968;&#33324;&#39044;&#31639;&#34920;&#65288;&#34892;&#25919;&#12289;&#20107;&#19994;&#65289;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YNYMJR"/>
      <sheetName val="封面1"/>
      <sheetName val="2020年12月份人员及工资情况统计表"/>
      <sheetName val="乡镇基本支出预算"/>
    </sheetNames>
    <sheetDataSet>
      <sheetData sheetId="0"/>
      <sheetData sheetId="1"/>
      <sheetData sheetId="2">
        <row r="9">
          <cell r="I9">
            <v>149629</v>
          </cell>
        </row>
        <row r="11">
          <cell r="I11">
            <v>260433.5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YNYMJR"/>
      <sheetName val="封面1"/>
      <sheetName val="2020年12月份人员及工资情况统计表"/>
      <sheetName val="乡镇基本支出预算"/>
    </sheetNames>
    <sheetDataSet>
      <sheetData sheetId="0"/>
      <sheetData sheetId="1"/>
      <sheetData sheetId="2">
        <row r="7">
          <cell r="I7">
            <v>108827</v>
          </cell>
          <cell r="J7">
            <v>49057</v>
          </cell>
        </row>
        <row r="9">
          <cell r="I9">
            <v>239061</v>
          </cell>
          <cell r="J9">
            <v>117130</v>
          </cell>
        </row>
        <row r="11">
          <cell r="M11">
            <v>17070</v>
          </cell>
          <cell r="N11">
            <v>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QYNYMJR"/>
      <sheetName val="封面1"/>
      <sheetName val="2020年12月份人员及工资情况统计表"/>
      <sheetName val="乡镇基本支出预算"/>
    </sheetNames>
    <sheetDataSet>
      <sheetData sheetId="0"/>
      <sheetData sheetId="1"/>
      <sheetData sheetId="2">
        <row r="7">
          <cell r="I7">
            <v>99065.5</v>
          </cell>
          <cell r="J7">
            <v>53489</v>
          </cell>
        </row>
        <row r="9">
          <cell r="I9">
            <v>197523</v>
          </cell>
          <cell r="J9">
            <v>109950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QYNYMJR"/>
      <sheetName val="封面1"/>
      <sheetName val="2020年12月份人员及工资情况统计表"/>
      <sheetName val="平头川镇基本支出预算"/>
      <sheetName val="Sheet1"/>
    </sheetNames>
    <sheetDataSet>
      <sheetData sheetId="0"/>
      <sheetData sheetId="1"/>
      <sheetData sheetId="2">
        <row r="9">
          <cell r="I9">
            <v>192849</v>
          </cell>
          <cell r="J9">
            <v>109061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210"/>
  <sheetViews>
    <sheetView tabSelected="1" zoomScale="85" zoomScaleNormal="85" workbookViewId="0">
      <selection activeCell="G1" sqref="G1"/>
    </sheetView>
  </sheetViews>
  <sheetFormatPr defaultColWidth="9" defaultRowHeight="15.6"/>
  <cols>
    <col min="1" max="1" width="8.23148148148148" style="99" customWidth="1"/>
    <col min="2" max="2" width="9.53703703703704" style="5" customWidth="1"/>
    <col min="3" max="3" width="26.1388888888889" style="100" customWidth="1"/>
    <col min="4" max="4" width="11.8888888888889" style="1" customWidth="1"/>
    <col min="5" max="5" width="13.3796296296296" style="1" hidden="1" customWidth="1"/>
    <col min="6" max="6" width="11.4444444444444" style="1" hidden="1" customWidth="1"/>
    <col min="7" max="7" width="11.4907407407407" style="1" customWidth="1"/>
    <col min="8" max="8" width="11.25" style="1" customWidth="1"/>
    <col min="9" max="9" width="12.5" style="1" hidden="1" customWidth="1"/>
    <col min="10" max="11" width="9.87962962962963" style="1" hidden="1" customWidth="1"/>
    <col min="12" max="12" width="11.2222222222222" style="1" customWidth="1"/>
    <col min="13" max="13" width="11.6296296296296" style="1" hidden="1" customWidth="1"/>
    <col min="14" max="16" width="11.6296296296296" style="1" customWidth="1"/>
    <col min="17" max="17" width="9.37962962962963" style="1" hidden="1" customWidth="1"/>
    <col min="18" max="18" width="9.87962962962963" style="1" hidden="1" customWidth="1"/>
    <col min="19" max="19" width="10.25" style="1" hidden="1" customWidth="1"/>
    <col min="20" max="20" width="10.1296296296296" style="1" hidden="1" customWidth="1"/>
    <col min="21" max="21" width="11.2314814814815" style="1" customWidth="1"/>
    <col min="22" max="22" width="11.5" style="1" customWidth="1"/>
    <col min="23" max="24" width="12.1296296296296" style="1" hidden="1" customWidth="1"/>
    <col min="25" max="26" width="11.2314814814815" style="1" customWidth="1"/>
    <col min="27" max="29" width="12.1296296296296" style="1" hidden="1" customWidth="1"/>
    <col min="30" max="30" width="11.7592592592593" style="1" customWidth="1"/>
    <col min="31" max="31" width="12.1296296296296" style="1" customWidth="1"/>
    <col min="32" max="38" width="12.1296296296296" style="1" hidden="1" customWidth="1"/>
    <col min="39" max="39" width="11.8981481481481" style="1" customWidth="1"/>
    <col min="40" max="40" width="11.6296296296296" style="1" customWidth="1"/>
    <col min="41" max="43" width="12.1296296296296" style="1" hidden="1" customWidth="1"/>
    <col min="44" max="44" width="10.5925925925926" style="1" customWidth="1"/>
    <col min="45" max="45" width="11.2314814814815" style="1" customWidth="1"/>
    <col min="46" max="46" width="11.3703703703704" style="1" customWidth="1"/>
    <col min="47" max="47" width="11.8888888888889" style="1" customWidth="1"/>
    <col min="48" max="48" width="11.4907407407407" style="1" customWidth="1"/>
    <col min="49" max="49" width="11.6296296296296" style="1" customWidth="1"/>
    <col min="50" max="50" width="10.8425925925926" style="1" customWidth="1"/>
    <col min="51" max="51" width="12.1296296296296" style="1" hidden="1" customWidth="1"/>
    <col min="52" max="52" width="11.2314814814815" style="1" customWidth="1"/>
    <col min="53" max="53" width="5.35185185185185" style="1" customWidth="1"/>
    <col min="54" max="215" width="8.75" style="1" customWidth="1"/>
    <col min="216" max="236" width="9" style="1" customWidth="1"/>
    <col min="237" max="16384" width="9" style="4"/>
  </cols>
  <sheetData>
    <row r="1" ht="24" customHeight="1" spans="1:2">
      <c r="A1" s="99" t="s">
        <v>0</v>
      </c>
      <c r="B1" s="101"/>
    </row>
    <row r="2" s="1" customFormat="1" ht="45" customHeight="1" spans="1:53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</row>
    <row r="3" s="2" customFormat="1" ht="24" customHeight="1" spans="2:22">
      <c r="B3" s="9"/>
      <c r="C3" s="10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="1" customFormat="1" ht="46.9" customHeight="1" spans="1:53">
      <c r="A4" s="13" t="s">
        <v>2</v>
      </c>
      <c r="B4" s="55" t="s">
        <v>3</v>
      </c>
      <c r="C4" s="104"/>
      <c r="D4" s="13" t="s">
        <v>4</v>
      </c>
      <c r="E4" s="13" t="s">
        <v>5</v>
      </c>
      <c r="F4" s="13" t="s">
        <v>6</v>
      </c>
      <c r="G4" s="13"/>
      <c r="H4" s="13"/>
      <c r="I4" s="13"/>
      <c r="J4" s="13"/>
      <c r="K4" s="13"/>
      <c r="L4" s="13"/>
      <c r="M4" s="13" t="s">
        <v>7</v>
      </c>
      <c r="N4" s="13"/>
      <c r="O4" s="13"/>
      <c r="P4" s="13"/>
      <c r="Q4" s="13"/>
      <c r="R4" s="13"/>
      <c r="S4" s="13"/>
      <c r="T4" s="13"/>
      <c r="U4" s="13" t="s">
        <v>8</v>
      </c>
      <c r="V4" s="13" t="s">
        <v>9</v>
      </c>
      <c r="W4" s="13" t="s">
        <v>10</v>
      </c>
      <c r="X4" s="13" t="s">
        <v>11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 t="s">
        <v>12</v>
      </c>
      <c r="AP4" s="13"/>
      <c r="AQ4" s="13"/>
      <c r="AR4" s="13" t="s">
        <v>13</v>
      </c>
      <c r="AS4" s="13"/>
      <c r="AT4" s="13"/>
      <c r="AU4" s="13" t="s">
        <v>14</v>
      </c>
      <c r="AV4" s="13" t="s">
        <v>15</v>
      </c>
      <c r="AW4" s="13" t="s">
        <v>16</v>
      </c>
      <c r="AX4" s="13" t="s">
        <v>17</v>
      </c>
      <c r="AY4" s="13" t="s">
        <v>18</v>
      </c>
      <c r="AZ4" s="13" t="s">
        <v>19</v>
      </c>
      <c r="BA4" s="13" t="s">
        <v>20</v>
      </c>
    </row>
    <row r="5" s="3" customFormat="1" ht="19.15" customHeight="1" spans="1:53">
      <c r="A5" s="13"/>
      <c r="B5" s="13" t="s">
        <v>21</v>
      </c>
      <c r="C5" s="105" t="s">
        <v>22</v>
      </c>
      <c r="D5" s="13"/>
      <c r="E5" s="13"/>
      <c r="F5" s="13" t="s">
        <v>23</v>
      </c>
      <c r="G5" s="13" t="s">
        <v>24</v>
      </c>
      <c r="H5" s="13" t="s">
        <v>25</v>
      </c>
      <c r="I5" s="13" t="s">
        <v>26</v>
      </c>
      <c r="J5" s="13"/>
      <c r="K5" s="13"/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/>
      <c r="R5" s="13"/>
      <c r="S5" s="13"/>
      <c r="T5" s="13"/>
      <c r="U5" s="13" t="s">
        <v>32</v>
      </c>
      <c r="V5" s="13" t="s">
        <v>33</v>
      </c>
      <c r="W5" s="13"/>
      <c r="X5" s="13" t="s">
        <v>34</v>
      </c>
      <c r="Y5" s="13" t="s">
        <v>24</v>
      </c>
      <c r="Z5" s="13" t="s">
        <v>25</v>
      </c>
      <c r="AA5" s="13" t="s">
        <v>26</v>
      </c>
      <c r="AB5" s="13"/>
      <c r="AC5" s="13"/>
      <c r="AD5" s="13" t="s">
        <v>27</v>
      </c>
      <c r="AE5" s="13" t="s">
        <v>35</v>
      </c>
      <c r="AF5" s="13"/>
      <c r="AG5" s="13"/>
      <c r="AH5" s="13"/>
      <c r="AI5" s="13"/>
      <c r="AJ5" s="13"/>
      <c r="AK5" s="13"/>
      <c r="AL5" s="13"/>
      <c r="AM5" s="13" t="s">
        <v>32</v>
      </c>
      <c r="AN5" s="13" t="s">
        <v>33</v>
      </c>
      <c r="AO5" s="13"/>
      <c r="AP5" s="13" t="s">
        <v>36</v>
      </c>
      <c r="AQ5" s="13" t="s">
        <v>37</v>
      </c>
      <c r="AR5" s="13" t="s">
        <v>38</v>
      </c>
      <c r="AS5" s="13" t="s">
        <v>39</v>
      </c>
      <c r="AT5" s="13" t="s">
        <v>40</v>
      </c>
      <c r="AU5" s="13" t="s">
        <v>41</v>
      </c>
      <c r="AV5" s="13" t="s">
        <v>42</v>
      </c>
      <c r="AW5" s="13" t="s">
        <v>43</v>
      </c>
      <c r="AX5" s="13" t="s">
        <v>44</v>
      </c>
      <c r="AY5" s="13"/>
      <c r="AZ5" s="13" t="s">
        <v>45</v>
      </c>
      <c r="BA5" s="13"/>
    </row>
    <row r="6" s="3" customFormat="1" ht="12" customHeight="1" spans="1:53">
      <c r="A6" s="13"/>
      <c r="B6" s="13"/>
      <c r="C6" s="105"/>
      <c r="D6" s="13"/>
      <c r="E6" s="13"/>
      <c r="F6" s="13"/>
      <c r="G6" s="13"/>
      <c r="H6" s="13"/>
      <c r="I6" s="13" t="s">
        <v>46</v>
      </c>
      <c r="J6" s="13" t="s">
        <v>47</v>
      </c>
      <c r="K6" s="13" t="s">
        <v>48</v>
      </c>
      <c r="L6" s="13"/>
      <c r="M6" s="13"/>
      <c r="N6" s="13"/>
      <c r="O6" s="13"/>
      <c r="P6" s="13"/>
      <c r="Q6" s="13" t="s">
        <v>49</v>
      </c>
      <c r="R6" s="13" t="s">
        <v>50</v>
      </c>
      <c r="S6" s="13" t="s">
        <v>51</v>
      </c>
      <c r="T6" s="13" t="s">
        <v>52</v>
      </c>
      <c r="U6" s="13"/>
      <c r="V6" s="13"/>
      <c r="W6" s="13"/>
      <c r="X6" s="13"/>
      <c r="Y6" s="13"/>
      <c r="Z6" s="13"/>
      <c r="AA6" s="13" t="s">
        <v>46</v>
      </c>
      <c r="AB6" s="13" t="s">
        <v>47</v>
      </c>
      <c r="AC6" s="13" t="s">
        <v>48</v>
      </c>
      <c r="AD6" s="13"/>
      <c r="AE6" s="13"/>
      <c r="AF6" s="13" t="s">
        <v>29</v>
      </c>
      <c r="AG6" s="13" t="s">
        <v>30</v>
      </c>
      <c r="AH6" s="13" t="s">
        <v>31</v>
      </c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="3" customFormat="1" ht="35.1" customHeight="1" spans="1:53">
      <c r="A7" s="13"/>
      <c r="B7" s="13"/>
      <c r="C7" s="10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 t="s">
        <v>49</v>
      </c>
      <c r="AJ7" s="13" t="s">
        <v>50</v>
      </c>
      <c r="AK7" s="13" t="s">
        <v>51</v>
      </c>
      <c r="AL7" s="13" t="s">
        <v>52</v>
      </c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="97" customFormat="1" ht="25" customHeight="1" spans="1:53">
      <c r="A8" s="106" t="s">
        <v>53</v>
      </c>
      <c r="B8" s="107"/>
      <c r="C8" s="108" t="s">
        <v>54</v>
      </c>
      <c r="D8" s="109">
        <f t="shared" ref="D8:W8" si="0">D9+D10+D11+D12+D13+D14</f>
        <v>12994262</v>
      </c>
      <c r="E8" s="109">
        <f t="shared" si="0"/>
        <v>2646590</v>
      </c>
      <c r="F8" s="109">
        <f t="shared" si="0"/>
        <v>2014976</v>
      </c>
      <c r="G8" s="109">
        <f t="shared" si="0"/>
        <v>1015272</v>
      </c>
      <c r="H8" s="109">
        <f t="shared" si="0"/>
        <v>915098</v>
      </c>
      <c r="I8" s="109">
        <f t="shared" si="0"/>
        <v>787998</v>
      </c>
      <c r="J8" s="109">
        <f t="shared" si="0"/>
        <v>57500</v>
      </c>
      <c r="K8" s="109">
        <f t="shared" si="0"/>
        <v>69600</v>
      </c>
      <c r="L8" s="109">
        <f t="shared" si="0"/>
        <v>84606</v>
      </c>
      <c r="M8" s="109">
        <f t="shared" si="0"/>
        <v>413422</v>
      </c>
      <c r="N8" s="109">
        <f t="shared" si="0"/>
        <v>288523</v>
      </c>
      <c r="O8" s="109">
        <f t="shared" si="0"/>
        <v>108196</v>
      </c>
      <c r="P8" s="109">
        <f t="shared" si="0"/>
        <v>16703</v>
      </c>
      <c r="Q8" s="109">
        <f t="shared" si="0"/>
        <v>3607</v>
      </c>
      <c r="R8" s="109">
        <f t="shared" si="0"/>
        <v>9016</v>
      </c>
      <c r="S8" s="109">
        <f t="shared" si="0"/>
        <v>4080</v>
      </c>
      <c r="T8" s="109">
        <f t="shared" si="0"/>
        <v>0</v>
      </c>
      <c r="U8" s="109">
        <f t="shared" si="0"/>
        <v>216392</v>
      </c>
      <c r="V8" s="109">
        <f t="shared" si="0"/>
        <v>1800</v>
      </c>
      <c r="W8" s="109">
        <f t="shared" si="0"/>
        <v>8961910</v>
      </c>
      <c r="X8" s="109"/>
      <c r="Y8" s="109">
        <f t="shared" ref="Y8:AZ8" si="1">Y9+Y10+Y11+Y12+Y13+Y14</f>
        <v>3401892</v>
      </c>
      <c r="Z8" s="109">
        <f t="shared" si="1"/>
        <v>3107430</v>
      </c>
      <c r="AA8" s="109">
        <f t="shared" si="1"/>
        <v>2718330</v>
      </c>
      <c r="AB8" s="109">
        <f t="shared" si="1"/>
        <v>196500</v>
      </c>
      <c r="AC8" s="109">
        <f t="shared" si="1"/>
        <v>192600</v>
      </c>
      <c r="AD8" s="109">
        <f t="shared" si="1"/>
        <v>283491</v>
      </c>
      <c r="AE8" s="109">
        <f t="shared" si="1"/>
        <v>1416430</v>
      </c>
      <c r="AF8" s="109">
        <f t="shared" si="1"/>
        <v>979236</v>
      </c>
      <c r="AG8" s="109">
        <f t="shared" si="1"/>
        <v>367213</v>
      </c>
      <c r="AH8" s="109">
        <f t="shared" si="1"/>
        <v>69981</v>
      </c>
      <c r="AI8" s="109">
        <f t="shared" si="1"/>
        <v>12240</v>
      </c>
      <c r="AJ8" s="109">
        <f t="shared" si="1"/>
        <v>30601</v>
      </c>
      <c r="AK8" s="109">
        <f t="shared" si="1"/>
        <v>7140</v>
      </c>
      <c r="AL8" s="109">
        <f t="shared" si="1"/>
        <v>20000</v>
      </c>
      <c r="AM8" s="109">
        <f t="shared" si="1"/>
        <v>734427</v>
      </c>
      <c r="AN8" s="109">
        <f t="shared" si="1"/>
        <v>18240</v>
      </c>
      <c r="AO8" s="109">
        <f t="shared" si="1"/>
        <v>1296482</v>
      </c>
      <c r="AP8" s="109">
        <f t="shared" si="1"/>
        <v>300000</v>
      </c>
      <c r="AQ8" s="109">
        <f t="shared" si="1"/>
        <v>500000</v>
      </c>
      <c r="AR8" s="109">
        <f t="shared" si="1"/>
        <v>971600</v>
      </c>
      <c r="AS8" s="109">
        <f t="shared" si="1"/>
        <v>95082</v>
      </c>
      <c r="AT8" s="109">
        <f t="shared" si="1"/>
        <v>229800</v>
      </c>
      <c r="AU8" s="109">
        <f t="shared" si="1"/>
        <v>0</v>
      </c>
      <c r="AV8" s="109">
        <f t="shared" si="1"/>
        <v>0</v>
      </c>
      <c r="AW8" s="109">
        <f t="shared" si="1"/>
        <v>0</v>
      </c>
      <c r="AX8" s="109">
        <f t="shared" si="1"/>
        <v>0</v>
      </c>
      <c r="AY8" s="109">
        <f t="shared" si="1"/>
        <v>89280</v>
      </c>
      <c r="AZ8" s="109">
        <f t="shared" si="1"/>
        <v>89280</v>
      </c>
      <c r="BA8" s="106"/>
    </row>
    <row r="9" s="98" customFormat="1" ht="25" customHeight="1" spans="1:236">
      <c r="A9" s="106"/>
      <c r="B9" s="107">
        <v>2010301</v>
      </c>
      <c r="C9" s="110" t="s">
        <v>55</v>
      </c>
      <c r="D9" s="109">
        <f t="shared" ref="D9:D14" si="2">E9+W9+AO9+AY9</f>
        <v>3402538</v>
      </c>
      <c r="E9" s="109">
        <f t="shared" ref="E9:E14" si="3">F9+M9+U9+V9</f>
        <v>2016776</v>
      </c>
      <c r="F9" s="109">
        <f t="shared" ref="F9:F14" si="4">G9+H9+L9</f>
        <v>2014976</v>
      </c>
      <c r="G9" s="109">
        <v>1015272</v>
      </c>
      <c r="H9" s="109">
        <f t="shared" ref="H9:H14" si="5">I9+J9+K9</f>
        <v>915098</v>
      </c>
      <c r="I9" s="109">
        <v>787998</v>
      </c>
      <c r="J9" s="109">
        <v>57500</v>
      </c>
      <c r="K9" s="109">
        <v>69600</v>
      </c>
      <c r="L9" s="109">
        <v>84606</v>
      </c>
      <c r="M9" s="109">
        <f t="shared" ref="M9:M14" si="6">N9+O9+P9</f>
        <v>0</v>
      </c>
      <c r="N9" s="109"/>
      <c r="O9" s="109"/>
      <c r="P9" s="109">
        <f t="shared" ref="P9:P14" si="7">Q9+R9+S9+T9</f>
        <v>0</v>
      </c>
      <c r="Q9" s="109"/>
      <c r="R9" s="109"/>
      <c r="S9" s="109"/>
      <c r="T9" s="109"/>
      <c r="U9" s="109"/>
      <c r="V9" s="109">
        <v>1800</v>
      </c>
      <c r="W9" s="109">
        <f t="shared" ref="W9:W14" si="8">X9+AE9+AM9+AN9</f>
        <v>0</v>
      </c>
      <c r="X9" s="109">
        <f t="shared" ref="X9:X14" si="9">Y9+Z9+AD9</f>
        <v>0</v>
      </c>
      <c r="Y9" s="109"/>
      <c r="Z9" s="109">
        <f t="shared" ref="Z9:Z14" si="10">AA9+AB9+AC9</f>
        <v>0</v>
      </c>
      <c r="AA9" s="109"/>
      <c r="AB9" s="109"/>
      <c r="AC9" s="109"/>
      <c r="AD9" s="109"/>
      <c r="AE9" s="109">
        <f t="shared" ref="AE9:AE14" si="11">AF9+AG9+AH9</f>
        <v>0</v>
      </c>
      <c r="AF9" s="109"/>
      <c r="AG9" s="109"/>
      <c r="AH9" s="109">
        <f t="shared" ref="AH9:AH14" si="12">AI9+AJ9+AK9+AL9</f>
        <v>0</v>
      </c>
      <c r="AI9" s="109"/>
      <c r="AJ9" s="109"/>
      <c r="AK9" s="109"/>
      <c r="AL9" s="109"/>
      <c r="AM9" s="109"/>
      <c r="AN9" s="109"/>
      <c r="AO9" s="109">
        <f t="shared" ref="AO9:AO14" si="13">AR9+AS9+AT9+AU9+AV9+AW9+AX9</f>
        <v>1296482</v>
      </c>
      <c r="AP9" s="109">
        <v>300000</v>
      </c>
      <c r="AQ9" s="109">
        <v>500000</v>
      </c>
      <c r="AR9" s="109">
        <v>971600</v>
      </c>
      <c r="AS9" s="109">
        <v>95082</v>
      </c>
      <c r="AT9" s="109">
        <v>229800</v>
      </c>
      <c r="AU9" s="109"/>
      <c r="AV9" s="109"/>
      <c r="AW9" s="109"/>
      <c r="AX9" s="109"/>
      <c r="AY9" s="109">
        <f t="shared" ref="AY9:AY14" si="14">AZ9</f>
        <v>89280</v>
      </c>
      <c r="AZ9" s="109">
        <v>89280</v>
      </c>
      <c r="BA9" s="113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</row>
    <row r="10" s="98" customFormat="1" ht="25" customHeight="1" spans="1:236">
      <c r="A10" s="106"/>
      <c r="B10" s="107">
        <v>2010350</v>
      </c>
      <c r="C10" s="110" t="s">
        <v>56</v>
      </c>
      <c r="D10" s="109">
        <f t="shared" si="2"/>
        <v>6831053</v>
      </c>
      <c r="E10" s="109">
        <f t="shared" si="3"/>
        <v>0</v>
      </c>
      <c r="F10" s="109">
        <f t="shared" si="4"/>
        <v>0</v>
      </c>
      <c r="G10" s="109"/>
      <c r="H10" s="109">
        <f t="shared" si="5"/>
        <v>0</v>
      </c>
      <c r="I10" s="109"/>
      <c r="J10" s="109"/>
      <c r="K10" s="109"/>
      <c r="L10" s="109"/>
      <c r="M10" s="109">
        <f t="shared" si="6"/>
        <v>0</v>
      </c>
      <c r="N10" s="109"/>
      <c r="O10" s="109"/>
      <c r="P10" s="109">
        <f t="shared" si="7"/>
        <v>0</v>
      </c>
      <c r="Q10" s="109"/>
      <c r="R10" s="109"/>
      <c r="S10" s="109"/>
      <c r="T10" s="109"/>
      <c r="U10" s="109"/>
      <c r="V10" s="109"/>
      <c r="W10" s="109">
        <f t="shared" si="8"/>
        <v>6831053</v>
      </c>
      <c r="X10" s="109">
        <f t="shared" si="9"/>
        <v>6792813</v>
      </c>
      <c r="Y10" s="109">
        <v>3401892</v>
      </c>
      <c r="Z10" s="109">
        <f t="shared" si="10"/>
        <v>3107430</v>
      </c>
      <c r="AA10" s="109">
        <v>2718330</v>
      </c>
      <c r="AB10" s="109">
        <v>196500</v>
      </c>
      <c r="AC10" s="109">
        <v>192600</v>
      </c>
      <c r="AD10" s="109">
        <v>283491</v>
      </c>
      <c r="AE10" s="109">
        <f t="shared" si="11"/>
        <v>20000</v>
      </c>
      <c r="AF10" s="109"/>
      <c r="AG10" s="109"/>
      <c r="AH10" s="109">
        <f t="shared" si="12"/>
        <v>20000</v>
      </c>
      <c r="AI10" s="109"/>
      <c r="AJ10" s="109"/>
      <c r="AK10" s="109"/>
      <c r="AL10" s="109">
        <v>20000</v>
      </c>
      <c r="AM10" s="109"/>
      <c r="AN10" s="109">
        <v>18240</v>
      </c>
      <c r="AO10" s="109">
        <f t="shared" si="13"/>
        <v>0</v>
      </c>
      <c r="AP10" s="109"/>
      <c r="AQ10" s="109"/>
      <c r="AR10" s="109"/>
      <c r="AS10" s="109"/>
      <c r="AT10" s="109"/>
      <c r="AU10" s="109"/>
      <c r="AV10" s="109"/>
      <c r="AW10" s="109"/>
      <c r="AX10" s="109"/>
      <c r="AY10" s="109">
        <f t="shared" si="14"/>
        <v>0</v>
      </c>
      <c r="AZ10" s="109"/>
      <c r="BA10" s="113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</row>
    <row r="11" s="98" customFormat="1" ht="28" customHeight="1" spans="1:236">
      <c r="A11" s="106"/>
      <c r="B11" s="107">
        <v>2080505</v>
      </c>
      <c r="C11" s="111" t="s">
        <v>57</v>
      </c>
      <c r="D11" s="109">
        <f t="shared" si="2"/>
        <v>1267759</v>
      </c>
      <c r="E11" s="109">
        <f t="shared" si="3"/>
        <v>288523</v>
      </c>
      <c r="F11" s="109">
        <f t="shared" si="4"/>
        <v>0</v>
      </c>
      <c r="G11" s="109"/>
      <c r="H11" s="109">
        <f t="shared" si="5"/>
        <v>0</v>
      </c>
      <c r="I11" s="109"/>
      <c r="J11" s="109"/>
      <c r="K11" s="109"/>
      <c r="L11" s="109"/>
      <c r="M11" s="109">
        <f t="shared" si="6"/>
        <v>288523</v>
      </c>
      <c r="N11" s="109">
        <v>288523</v>
      </c>
      <c r="O11" s="109"/>
      <c r="P11" s="109">
        <f t="shared" si="7"/>
        <v>0</v>
      </c>
      <c r="Q11" s="109"/>
      <c r="R11" s="109"/>
      <c r="S11" s="109"/>
      <c r="T11" s="109"/>
      <c r="U11" s="109"/>
      <c r="V11" s="109"/>
      <c r="W11" s="109">
        <f t="shared" si="8"/>
        <v>979236</v>
      </c>
      <c r="X11" s="109">
        <f t="shared" si="9"/>
        <v>0</v>
      </c>
      <c r="Y11" s="109"/>
      <c r="Z11" s="109">
        <f t="shared" si="10"/>
        <v>0</v>
      </c>
      <c r="AA11" s="109"/>
      <c r="AB11" s="109"/>
      <c r="AC11" s="109"/>
      <c r="AD11" s="109"/>
      <c r="AE11" s="109">
        <f t="shared" si="11"/>
        <v>979236</v>
      </c>
      <c r="AF11" s="109">
        <v>979236</v>
      </c>
      <c r="AG11" s="109"/>
      <c r="AH11" s="109">
        <f t="shared" si="12"/>
        <v>0</v>
      </c>
      <c r="AI11" s="109"/>
      <c r="AJ11" s="109"/>
      <c r="AK11" s="109"/>
      <c r="AL11" s="109"/>
      <c r="AM11" s="109"/>
      <c r="AN11" s="109"/>
      <c r="AO11" s="109">
        <f t="shared" si="13"/>
        <v>0</v>
      </c>
      <c r="AP11" s="109"/>
      <c r="AQ11" s="109"/>
      <c r="AR11" s="109"/>
      <c r="AS11" s="109"/>
      <c r="AT11" s="109"/>
      <c r="AU11" s="109"/>
      <c r="AV11" s="109"/>
      <c r="AW11" s="109"/>
      <c r="AX11" s="109"/>
      <c r="AY11" s="109">
        <f t="shared" si="14"/>
        <v>0</v>
      </c>
      <c r="AZ11" s="109"/>
      <c r="BA11" s="113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</row>
    <row r="12" s="98" customFormat="1" ht="25" customHeight="1" spans="1:236">
      <c r="A12" s="106"/>
      <c r="B12" s="107">
        <v>2101101</v>
      </c>
      <c r="C12" s="110" t="s">
        <v>58</v>
      </c>
      <c r="D12" s="109">
        <f t="shared" si="2"/>
        <v>124899</v>
      </c>
      <c r="E12" s="109">
        <f t="shared" si="3"/>
        <v>124899</v>
      </c>
      <c r="F12" s="109">
        <f t="shared" si="4"/>
        <v>0</v>
      </c>
      <c r="G12" s="109"/>
      <c r="H12" s="109">
        <f t="shared" si="5"/>
        <v>0</v>
      </c>
      <c r="I12" s="109"/>
      <c r="J12" s="109"/>
      <c r="K12" s="109"/>
      <c r="L12" s="109"/>
      <c r="M12" s="109">
        <f t="shared" si="6"/>
        <v>124899</v>
      </c>
      <c r="N12" s="109"/>
      <c r="O12" s="109">
        <v>108196</v>
      </c>
      <c r="P12" s="109">
        <f t="shared" si="7"/>
        <v>16703</v>
      </c>
      <c r="Q12" s="109">
        <v>3607</v>
      </c>
      <c r="R12" s="109">
        <v>9016</v>
      </c>
      <c r="S12" s="109">
        <v>4080</v>
      </c>
      <c r="T12" s="109"/>
      <c r="U12" s="109"/>
      <c r="V12" s="109"/>
      <c r="W12" s="109">
        <f t="shared" si="8"/>
        <v>0</v>
      </c>
      <c r="X12" s="109">
        <f t="shared" si="9"/>
        <v>0</v>
      </c>
      <c r="Y12" s="109"/>
      <c r="Z12" s="109">
        <f t="shared" si="10"/>
        <v>0</v>
      </c>
      <c r="AA12" s="109"/>
      <c r="AB12" s="109"/>
      <c r="AC12" s="109"/>
      <c r="AD12" s="109"/>
      <c r="AE12" s="109">
        <f t="shared" si="11"/>
        <v>0</v>
      </c>
      <c r="AF12" s="109"/>
      <c r="AG12" s="109"/>
      <c r="AH12" s="109">
        <f t="shared" si="12"/>
        <v>0</v>
      </c>
      <c r="AI12" s="109"/>
      <c r="AJ12" s="109"/>
      <c r="AK12" s="109"/>
      <c r="AL12" s="109"/>
      <c r="AM12" s="109"/>
      <c r="AN12" s="109"/>
      <c r="AO12" s="109">
        <f t="shared" si="13"/>
        <v>0</v>
      </c>
      <c r="AP12" s="109"/>
      <c r="AQ12" s="109"/>
      <c r="AR12" s="109"/>
      <c r="AS12" s="109"/>
      <c r="AT12" s="109"/>
      <c r="AU12" s="109"/>
      <c r="AV12" s="109"/>
      <c r="AW12" s="109"/>
      <c r="AX12" s="109"/>
      <c r="AY12" s="109">
        <f t="shared" si="14"/>
        <v>0</v>
      </c>
      <c r="AZ12" s="109"/>
      <c r="BA12" s="113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</row>
    <row r="13" s="98" customFormat="1" ht="25" customHeight="1" spans="1:236">
      <c r="A13" s="106"/>
      <c r="B13" s="107">
        <v>2101102</v>
      </c>
      <c r="C13" s="110" t="s">
        <v>59</v>
      </c>
      <c r="D13" s="109">
        <f t="shared" si="2"/>
        <v>417194</v>
      </c>
      <c r="E13" s="109">
        <f t="shared" si="3"/>
        <v>0</v>
      </c>
      <c r="F13" s="109">
        <f t="shared" si="4"/>
        <v>0</v>
      </c>
      <c r="G13" s="109"/>
      <c r="H13" s="109">
        <f t="shared" si="5"/>
        <v>0</v>
      </c>
      <c r="I13" s="109"/>
      <c r="J13" s="109"/>
      <c r="K13" s="109"/>
      <c r="L13" s="109"/>
      <c r="M13" s="109">
        <f t="shared" si="6"/>
        <v>0</v>
      </c>
      <c r="N13" s="109"/>
      <c r="O13" s="109"/>
      <c r="P13" s="109">
        <f t="shared" si="7"/>
        <v>0</v>
      </c>
      <c r="Q13" s="109"/>
      <c r="R13" s="109"/>
      <c r="S13" s="109"/>
      <c r="T13" s="109"/>
      <c r="U13" s="109"/>
      <c r="V13" s="109"/>
      <c r="W13" s="109">
        <f t="shared" si="8"/>
        <v>417194</v>
      </c>
      <c r="X13" s="109">
        <f t="shared" si="9"/>
        <v>0</v>
      </c>
      <c r="Y13" s="109"/>
      <c r="Z13" s="109">
        <f t="shared" si="10"/>
        <v>0</v>
      </c>
      <c r="AA13" s="109"/>
      <c r="AB13" s="109"/>
      <c r="AC13" s="109"/>
      <c r="AD13" s="109"/>
      <c r="AE13" s="109">
        <f t="shared" si="11"/>
        <v>417194</v>
      </c>
      <c r="AF13" s="109"/>
      <c r="AG13" s="109">
        <v>367213</v>
      </c>
      <c r="AH13" s="109">
        <f t="shared" si="12"/>
        <v>49981</v>
      </c>
      <c r="AI13" s="109">
        <v>12240</v>
      </c>
      <c r="AJ13" s="109">
        <v>30601</v>
      </c>
      <c r="AK13" s="109">
        <v>7140</v>
      </c>
      <c r="AL13" s="109"/>
      <c r="AM13" s="109"/>
      <c r="AN13" s="109"/>
      <c r="AO13" s="109">
        <f t="shared" si="13"/>
        <v>0</v>
      </c>
      <c r="AP13" s="109"/>
      <c r="AQ13" s="109"/>
      <c r="AR13" s="109"/>
      <c r="AS13" s="109"/>
      <c r="AT13" s="109"/>
      <c r="AU13" s="109"/>
      <c r="AV13" s="109"/>
      <c r="AW13" s="109"/>
      <c r="AX13" s="109"/>
      <c r="AY13" s="109">
        <f t="shared" si="14"/>
        <v>0</v>
      </c>
      <c r="AZ13" s="109"/>
      <c r="BA13" s="113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</row>
    <row r="14" s="98" customFormat="1" ht="25" customHeight="1" spans="1:236">
      <c r="A14" s="106"/>
      <c r="B14" s="107">
        <v>2210201</v>
      </c>
      <c r="C14" s="110" t="s">
        <v>60</v>
      </c>
      <c r="D14" s="109">
        <f t="shared" si="2"/>
        <v>950819</v>
      </c>
      <c r="E14" s="109">
        <f t="shared" si="3"/>
        <v>216392</v>
      </c>
      <c r="F14" s="109">
        <f t="shared" si="4"/>
        <v>0</v>
      </c>
      <c r="G14" s="109"/>
      <c r="H14" s="109">
        <f t="shared" si="5"/>
        <v>0</v>
      </c>
      <c r="I14" s="109"/>
      <c r="J14" s="109"/>
      <c r="K14" s="109"/>
      <c r="L14" s="109"/>
      <c r="M14" s="109">
        <f t="shared" si="6"/>
        <v>0</v>
      </c>
      <c r="N14" s="109"/>
      <c r="O14" s="109"/>
      <c r="P14" s="109">
        <f t="shared" si="7"/>
        <v>0</v>
      </c>
      <c r="Q14" s="109"/>
      <c r="R14" s="109"/>
      <c r="S14" s="109"/>
      <c r="T14" s="109"/>
      <c r="U14" s="109">
        <v>216392</v>
      </c>
      <c r="V14" s="109"/>
      <c r="W14" s="109">
        <f t="shared" si="8"/>
        <v>734427</v>
      </c>
      <c r="X14" s="109">
        <f t="shared" si="9"/>
        <v>0</v>
      </c>
      <c r="Y14" s="109"/>
      <c r="Z14" s="109">
        <f t="shared" si="10"/>
        <v>0</v>
      </c>
      <c r="AA14" s="109"/>
      <c r="AB14" s="109"/>
      <c r="AC14" s="109"/>
      <c r="AD14" s="109"/>
      <c r="AE14" s="109">
        <f t="shared" si="11"/>
        <v>0</v>
      </c>
      <c r="AF14" s="109"/>
      <c r="AG14" s="109"/>
      <c r="AH14" s="109">
        <f t="shared" si="12"/>
        <v>0</v>
      </c>
      <c r="AI14" s="109"/>
      <c r="AJ14" s="109"/>
      <c r="AK14" s="109"/>
      <c r="AL14" s="109"/>
      <c r="AM14" s="109">
        <v>734427</v>
      </c>
      <c r="AN14" s="109"/>
      <c r="AO14" s="109">
        <f t="shared" si="13"/>
        <v>0</v>
      </c>
      <c r="AP14" s="109"/>
      <c r="AQ14" s="109"/>
      <c r="AR14" s="109"/>
      <c r="AS14" s="109"/>
      <c r="AT14" s="109"/>
      <c r="AU14" s="109"/>
      <c r="AV14" s="109"/>
      <c r="AW14" s="109"/>
      <c r="AX14" s="109"/>
      <c r="AY14" s="109">
        <f t="shared" si="14"/>
        <v>0</v>
      </c>
      <c r="AZ14" s="109"/>
      <c r="BA14" s="113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</row>
    <row r="15" s="98" customFormat="1" ht="25" customHeight="1" spans="1:236">
      <c r="A15" s="112" t="s">
        <v>61</v>
      </c>
      <c r="B15" s="107"/>
      <c r="C15" s="108" t="s">
        <v>54</v>
      </c>
      <c r="D15" s="109">
        <f t="shared" ref="D15:AZ15" si="15">D16+D17+D18+D19+D20+D21</f>
        <v>7224738</v>
      </c>
      <c r="E15" s="109">
        <f t="shared" si="15"/>
        <v>2025251</v>
      </c>
      <c r="F15" s="109">
        <f t="shared" si="15"/>
        <v>1531690</v>
      </c>
      <c r="G15" s="109">
        <f t="shared" si="15"/>
        <v>759624</v>
      </c>
      <c r="H15" s="109">
        <f t="shared" si="15"/>
        <v>708764</v>
      </c>
      <c r="I15" s="109">
        <f t="shared" si="15"/>
        <v>600264</v>
      </c>
      <c r="J15" s="109">
        <f t="shared" si="15"/>
        <v>42500</v>
      </c>
      <c r="K15" s="109">
        <f t="shared" si="15"/>
        <v>66000</v>
      </c>
      <c r="L15" s="109">
        <f t="shared" si="15"/>
        <v>63302</v>
      </c>
      <c r="M15" s="109">
        <f t="shared" si="15"/>
        <v>330374</v>
      </c>
      <c r="N15" s="109">
        <f t="shared" si="15"/>
        <v>217582</v>
      </c>
      <c r="O15" s="109">
        <f t="shared" si="15"/>
        <v>81593</v>
      </c>
      <c r="P15" s="109">
        <f t="shared" si="15"/>
        <v>31199</v>
      </c>
      <c r="Q15" s="109">
        <f t="shared" si="15"/>
        <v>2720</v>
      </c>
      <c r="R15" s="109">
        <f t="shared" si="15"/>
        <v>6799</v>
      </c>
      <c r="S15" s="109">
        <f t="shared" si="15"/>
        <v>1680</v>
      </c>
      <c r="T15" s="109">
        <f t="shared" si="15"/>
        <v>20000</v>
      </c>
      <c r="U15" s="109">
        <f t="shared" si="15"/>
        <v>163187</v>
      </c>
      <c r="V15" s="109">
        <f t="shared" si="15"/>
        <v>0</v>
      </c>
      <c r="W15" s="109">
        <f t="shared" si="15"/>
        <v>4206557</v>
      </c>
      <c r="X15" s="109">
        <f t="shared" si="15"/>
        <v>3146186</v>
      </c>
      <c r="Y15" s="109">
        <f t="shared" si="15"/>
        <v>1565424</v>
      </c>
      <c r="Z15" s="109">
        <f t="shared" si="15"/>
        <v>1450310</v>
      </c>
      <c r="AA15" s="109">
        <f t="shared" si="15"/>
        <v>1242210</v>
      </c>
      <c r="AB15" s="109">
        <f t="shared" si="15"/>
        <v>90500</v>
      </c>
      <c r="AC15" s="109">
        <f t="shared" si="15"/>
        <v>117600</v>
      </c>
      <c r="AD15" s="109">
        <f t="shared" si="15"/>
        <v>130452</v>
      </c>
      <c r="AE15" s="109">
        <f t="shared" si="15"/>
        <v>656387</v>
      </c>
      <c r="AF15" s="109">
        <f t="shared" si="15"/>
        <v>460422</v>
      </c>
      <c r="AG15" s="109">
        <f t="shared" si="15"/>
        <v>172482</v>
      </c>
      <c r="AH15" s="109">
        <f t="shared" si="15"/>
        <v>23483</v>
      </c>
      <c r="AI15" s="109">
        <f t="shared" si="15"/>
        <v>5749</v>
      </c>
      <c r="AJ15" s="109">
        <f t="shared" si="15"/>
        <v>14374</v>
      </c>
      <c r="AK15" s="109">
        <f t="shared" si="15"/>
        <v>3360</v>
      </c>
      <c r="AL15" s="109">
        <f t="shared" si="15"/>
        <v>0</v>
      </c>
      <c r="AM15" s="109">
        <f t="shared" si="15"/>
        <v>336916</v>
      </c>
      <c r="AN15" s="109">
        <f t="shared" si="15"/>
        <v>67068</v>
      </c>
      <c r="AO15" s="109">
        <f t="shared" si="15"/>
        <v>964610</v>
      </c>
      <c r="AP15" s="109">
        <f t="shared" si="15"/>
        <v>100000</v>
      </c>
      <c r="AQ15" s="109">
        <f t="shared" si="15"/>
        <v>500000</v>
      </c>
      <c r="AR15" s="109">
        <f t="shared" si="15"/>
        <v>685600</v>
      </c>
      <c r="AS15" s="109">
        <f t="shared" si="15"/>
        <v>50010</v>
      </c>
      <c r="AT15" s="109">
        <f t="shared" si="15"/>
        <v>159000</v>
      </c>
      <c r="AU15" s="109">
        <f t="shared" si="15"/>
        <v>15000</v>
      </c>
      <c r="AV15" s="109">
        <f t="shared" si="15"/>
        <v>15000</v>
      </c>
      <c r="AW15" s="109">
        <f t="shared" si="15"/>
        <v>40000</v>
      </c>
      <c r="AX15" s="109">
        <f t="shared" si="15"/>
        <v>0</v>
      </c>
      <c r="AY15" s="109">
        <f t="shared" si="15"/>
        <v>28320</v>
      </c>
      <c r="AZ15" s="109">
        <f t="shared" si="15"/>
        <v>28320</v>
      </c>
      <c r="BA15" s="106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</row>
    <row r="16" s="98" customFormat="1" ht="25" customHeight="1" spans="1:236">
      <c r="A16" s="112"/>
      <c r="B16" s="107">
        <v>2010301</v>
      </c>
      <c r="C16" s="110" t="s">
        <v>55</v>
      </c>
      <c r="D16" s="109">
        <f t="shared" ref="D16:D21" si="16">E16+W16+AO16+AY16</f>
        <v>2538140</v>
      </c>
      <c r="E16" s="109">
        <f t="shared" ref="E16:E21" si="17">F16+M16+U16+V16</f>
        <v>1551690</v>
      </c>
      <c r="F16" s="109">
        <f t="shared" ref="F16:F21" si="18">G16+H16+L16</f>
        <v>1531690</v>
      </c>
      <c r="G16" s="109">
        <v>759624</v>
      </c>
      <c r="H16" s="109">
        <f t="shared" ref="H16:H21" si="19">I16+J16+K16</f>
        <v>708764</v>
      </c>
      <c r="I16" s="109">
        <v>600264</v>
      </c>
      <c r="J16" s="109">
        <v>42500</v>
      </c>
      <c r="K16" s="109">
        <v>66000</v>
      </c>
      <c r="L16" s="109">
        <v>63302</v>
      </c>
      <c r="M16" s="109">
        <f t="shared" ref="M16:M21" si="20">N16+O16+P16</f>
        <v>20000</v>
      </c>
      <c r="N16" s="109"/>
      <c r="O16" s="109"/>
      <c r="P16" s="109">
        <f t="shared" ref="P16:P21" si="21">Q16+R16+S16+T16</f>
        <v>20000</v>
      </c>
      <c r="Q16" s="109"/>
      <c r="R16" s="109"/>
      <c r="S16" s="109"/>
      <c r="T16" s="109">
        <v>20000</v>
      </c>
      <c r="U16" s="109"/>
      <c r="V16" s="109"/>
      <c r="W16" s="109">
        <f t="shared" ref="W16:W21" si="22">X16+AE16+AM16+AN16</f>
        <v>0</v>
      </c>
      <c r="X16" s="109">
        <f t="shared" ref="X16:X21" si="23">Y16+Z16+AD16</f>
        <v>0</v>
      </c>
      <c r="Y16" s="109"/>
      <c r="Z16" s="109">
        <f t="shared" ref="Z16:Z21" si="24">AA16+AB16+AC16</f>
        <v>0</v>
      </c>
      <c r="AA16" s="109"/>
      <c r="AB16" s="109"/>
      <c r="AC16" s="109"/>
      <c r="AD16" s="109"/>
      <c r="AE16" s="109">
        <f t="shared" ref="AE16:AE21" si="25">AF16+AG16+AH16</f>
        <v>0</v>
      </c>
      <c r="AF16" s="109"/>
      <c r="AG16" s="109"/>
      <c r="AH16" s="109">
        <f t="shared" ref="AH16:AH21" si="26">AI16+AJ16+AK16+AL16</f>
        <v>0</v>
      </c>
      <c r="AI16" s="109"/>
      <c r="AJ16" s="109"/>
      <c r="AK16" s="109"/>
      <c r="AL16" s="109"/>
      <c r="AM16" s="109"/>
      <c r="AN16" s="109"/>
      <c r="AO16" s="109">
        <f t="shared" ref="AO16:AO21" si="27">AR16+AS16+AT16+AU16+AV16+AW16+AX16</f>
        <v>964610</v>
      </c>
      <c r="AP16" s="109">
        <v>100000</v>
      </c>
      <c r="AQ16" s="109">
        <v>500000</v>
      </c>
      <c r="AR16" s="109">
        <v>685600</v>
      </c>
      <c r="AS16" s="109">
        <v>50010</v>
      </c>
      <c r="AT16" s="109">
        <v>159000</v>
      </c>
      <c r="AU16" s="109">
        <v>15000</v>
      </c>
      <c r="AV16" s="109">
        <v>15000</v>
      </c>
      <c r="AW16" s="109">
        <v>40000</v>
      </c>
      <c r="AX16" s="109"/>
      <c r="AY16" s="109">
        <f t="shared" ref="AY16:AY21" si="28">AZ16</f>
        <v>21840</v>
      </c>
      <c r="AZ16" s="109">
        <v>21840</v>
      </c>
      <c r="BA16" s="113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</row>
    <row r="17" s="98" customFormat="1" ht="25" customHeight="1" spans="1:236">
      <c r="A17" s="112"/>
      <c r="B17" s="107">
        <v>2010350</v>
      </c>
      <c r="C17" s="110" t="s">
        <v>56</v>
      </c>
      <c r="D17" s="109">
        <f t="shared" si="16"/>
        <v>3219734</v>
      </c>
      <c r="E17" s="109">
        <f t="shared" si="17"/>
        <v>0</v>
      </c>
      <c r="F17" s="109">
        <f t="shared" si="18"/>
        <v>0</v>
      </c>
      <c r="G17" s="109"/>
      <c r="H17" s="109">
        <f t="shared" si="19"/>
        <v>0</v>
      </c>
      <c r="I17" s="109"/>
      <c r="J17" s="109"/>
      <c r="K17" s="109"/>
      <c r="L17" s="109"/>
      <c r="M17" s="109">
        <f t="shared" si="20"/>
        <v>0</v>
      </c>
      <c r="N17" s="109"/>
      <c r="O17" s="109"/>
      <c r="P17" s="109">
        <f t="shared" si="21"/>
        <v>0</v>
      </c>
      <c r="Q17" s="109"/>
      <c r="R17" s="109"/>
      <c r="S17" s="109"/>
      <c r="T17" s="109"/>
      <c r="U17" s="109"/>
      <c r="V17" s="109"/>
      <c r="W17" s="109">
        <f t="shared" si="22"/>
        <v>3213254</v>
      </c>
      <c r="X17" s="109">
        <f t="shared" si="23"/>
        <v>3146186</v>
      </c>
      <c r="Y17" s="109">
        <v>1565424</v>
      </c>
      <c r="Z17" s="109">
        <f t="shared" si="24"/>
        <v>1450310</v>
      </c>
      <c r="AA17" s="109">
        <v>1242210</v>
      </c>
      <c r="AB17" s="109">
        <v>90500</v>
      </c>
      <c r="AC17" s="109">
        <v>117600</v>
      </c>
      <c r="AD17" s="109">
        <v>130452</v>
      </c>
      <c r="AE17" s="109">
        <f t="shared" si="25"/>
        <v>0</v>
      </c>
      <c r="AF17" s="109"/>
      <c r="AG17" s="109"/>
      <c r="AH17" s="109">
        <f t="shared" si="26"/>
        <v>0</v>
      </c>
      <c r="AI17" s="109"/>
      <c r="AJ17" s="109"/>
      <c r="AK17" s="109"/>
      <c r="AL17" s="109"/>
      <c r="AM17" s="109"/>
      <c r="AN17" s="109">
        <v>67068</v>
      </c>
      <c r="AO17" s="109">
        <f t="shared" si="27"/>
        <v>0</v>
      </c>
      <c r="AP17" s="109"/>
      <c r="AQ17" s="109"/>
      <c r="AR17" s="109"/>
      <c r="AS17" s="109"/>
      <c r="AT17" s="109"/>
      <c r="AU17" s="109"/>
      <c r="AV17" s="109"/>
      <c r="AW17" s="109"/>
      <c r="AX17" s="109"/>
      <c r="AY17" s="109">
        <f t="shared" si="28"/>
        <v>6480</v>
      </c>
      <c r="AZ17" s="109">
        <v>6480</v>
      </c>
      <c r="BA17" s="113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</row>
    <row r="18" s="98" customFormat="1" ht="28" customHeight="1" spans="1:236">
      <c r="A18" s="112"/>
      <c r="B18" s="107">
        <v>2080505</v>
      </c>
      <c r="C18" s="111" t="s">
        <v>57</v>
      </c>
      <c r="D18" s="109">
        <f t="shared" si="16"/>
        <v>678004</v>
      </c>
      <c r="E18" s="109">
        <f t="shared" si="17"/>
        <v>217582</v>
      </c>
      <c r="F18" s="109">
        <f t="shared" si="18"/>
        <v>0</v>
      </c>
      <c r="G18" s="109"/>
      <c r="H18" s="109">
        <f t="shared" si="19"/>
        <v>0</v>
      </c>
      <c r="I18" s="109"/>
      <c r="J18" s="109"/>
      <c r="K18" s="109"/>
      <c r="L18" s="109"/>
      <c r="M18" s="109">
        <f t="shared" si="20"/>
        <v>217582</v>
      </c>
      <c r="N18" s="109">
        <v>217582</v>
      </c>
      <c r="O18" s="109"/>
      <c r="P18" s="109">
        <f t="shared" si="21"/>
        <v>0</v>
      </c>
      <c r="Q18" s="109"/>
      <c r="R18" s="109"/>
      <c r="S18" s="109"/>
      <c r="T18" s="109"/>
      <c r="U18" s="109"/>
      <c r="V18" s="109"/>
      <c r="W18" s="109">
        <f t="shared" si="22"/>
        <v>460422</v>
      </c>
      <c r="X18" s="109">
        <f t="shared" si="23"/>
        <v>0</v>
      </c>
      <c r="Y18" s="109"/>
      <c r="Z18" s="109">
        <f t="shared" si="24"/>
        <v>0</v>
      </c>
      <c r="AA18" s="109"/>
      <c r="AB18" s="109"/>
      <c r="AC18" s="109"/>
      <c r="AD18" s="109"/>
      <c r="AE18" s="109">
        <f t="shared" si="25"/>
        <v>460422</v>
      </c>
      <c r="AF18" s="109">
        <v>460422</v>
      </c>
      <c r="AG18" s="109"/>
      <c r="AH18" s="109">
        <f t="shared" si="26"/>
        <v>0</v>
      </c>
      <c r="AI18" s="109"/>
      <c r="AJ18" s="109"/>
      <c r="AK18" s="109"/>
      <c r="AL18" s="109"/>
      <c r="AM18" s="109"/>
      <c r="AN18" s="109"/>
      <c r="AO18" s="109">
        <f t="shared" si="27"/>
        <v>0</v>
      </c>
      <c r="AP18" s="109"/>
      <c r="AQ18" s="109"/>
      <c r="AR18" s="109"/>
      <c r="AS18" s="109"/>
      <c r="AT18" s="109"/>
      <c r="AU18" s="109"/>
      <c r="AV18" s="109"/>
      <c r="AW18" s="109"/>
      <c r="AX18" s="109"/>
      <c r="AY18" s="109">
        <f t="shared" si="28"/>
        <v>0</v>
      </c>
      <c r="AZ18" s="109"/>
      <c r="BA18" s="113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</row>
    <row r="19" s="98" customFormat="1" ht="25" customHeight="1" spans="1:236">
      <c r="A19" s="112"/>
      <c r="B19" s="107">
        <v>2101101</v>
      </c>
      <c r="C19" s="110" t="s">
        <v>58</v>
      </c>
      <c r="D19" s="109">
        <f t="shared" si="16"/>
        <v>92792</v>
      </c>
      <c r="E19" s="109">
        <f t="shared" si="17"/>
        <v>92792</v>
      </c>
      <c r="F19" s="109">
        <f t="shared" si="18"/>
        <v>0</v>
      </c>
      <c r="G19" s="109"/>
      <c r="H19" s="109">
        <f t="shared" si="19"/>
        <v>0</v>
      </c>
      <c r="I19" s="109"/>
      <c r="J19" s="109"/>
      <c r="K19" s="109"/>
      <c r="L19" s="109"/>
      <c r="M19" s="109">
        <f t="shared" si="20"/>
        <v>92792</v>
      </c>
      <c r="N19" s="109"/>
      <c r="O19" s="109">
        <v>81593</v>
      </c>
      <c r="P19" s="109">
        <f t="shared" si="21"/>
        <v>11199</v>
      </c>
      <c r="Q19" s="109">
        <v>2720</v>
      </c>
      <c r="R19" s="109">
        <v>6799</v>
      </c>
      <c r="S19" s="109">
        <v>1680</v>
      </c>
      <c r="T19" s="109"/>
      <c r="U19" s="109"/>
      <c r="V19" s="109"/>
      <c r="W19" s="109">
        <f t="shared" si="22"/>
        <v>0</v>
      </c>
      <c r="X19" s="109">
        <f t="shared" si="23"/>
        <v>0</v>
      </c>
      <c r="Y19" s="109"/>
      <c r="Z19" s="109">
        <f t="shared" si="24"/>
        <v>0</v>
      </c>
      <c r="AA19" s="109"/>
      <c r="AB19" s="109"/>
      <c r="AC19" s="109"/>
      <c r="AD19" s="109"/>
      <c r="AE19" s="109">
        <f t="shared" si="25"/>
        <v>0</v>
      </c>
      <c r="AF19" s="109"/>
      <c r="AG19" s="109"/>
      <c r="AH19" s="109">
        <f t="shared" si="26"/>
        <v>0</v>
      </c>
      <c r="AI19" s="109"/>
      <c r="AJ19" s="109"/>
      <c r="AK19" s="109"/>
      <c r="AL19" s="109"/>
      <c r="AM19" s="109"/>
      <c r="AN19" s="109"/>
      <c r="AO19" s="109">
        <f t="shared" si="27"/>
        <v>0</v>
      </c>
      <c r="AP19" s="109"/>
      <c r="AQ19" s="109"/>
      <c r="AR19" s="109"/>
      <c r="AS19" s="109"/>
      <c r="AT19" s="109"/>
      <c r="AU19" s="109"/>
      <c r="AV19" s="109"/>
      <c r="AW19" s="109"/>
      <c r="AX19" s="109"/>
      <c r="AY19" s="109">
        <f t="shared" si="28"/>
        <v>0</v>
      </c>
      <c r="AZ19" s="109"/>
      <c r="BA19" s="113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</row>
    <row r="20" s="98" customFormat="1" ht="25" customHeight="1" spans="1:236">
      <c r="A20" s="112"/>
      <c r="B20" s="107">
        <v>2101102</v>
      </c>
      <c r="C20" s="110" t="s">
        <v>59</v>
      </c>
      <c r="D20" s="109">
        <f t="shared" si="16"/>
        <v>195965</v>
      </c>
      <c r="E20" s="109">
        <f t="shared" si="17"/>
        <v>0</v>
      </c>
      <c r="F20" s="109">
        <f t="shared" si="18"/>
        <v>0</v>
      </c>
      <c r="G20" s="109"/>
      <c r="H20" s="109">
        <f t="shared" si="19"/>
        <v>0</v>
      </c>
      <c r="I20" s="109"/>
      <c r="J20" s="109"/>
      <c r="K20" s="109"/>
      <c r="L20" s="109"/>
      <c r="M20" s="109">
        <f t="shared" si="20"/>
        <v>0</v>
      </c>
      <c r="N20" s="109"/>
      <c r="O20" s="109"/>
      <c r="P20" s="109">
        <f t="shared" si="21"/>
        <v>0</v>
      </c>
      <c r="Q20" s="109"/>
      <c r="R20" s="109"/>
      <c r="S20" s="109"/>
      <c r="T20" s="109"/>
      <c r="U20" s="109"/>
      <c r="V20" s="109"/>
      <c r="W20" s="109">
        <f t="shared" si="22"/>
        <v>195965</v>
      </c>
      <c r="X20" s="109">
        <f t="shared" si="23"/>
        <v>0</v>
      </c>
      <c r="Y20" s="109"/>
      <c r="Z20" s="109">
        <f t="shared" si="24"/>
        <v>0</v>
      </c>
      <c r="AA20" s="109"/>
      <c r="AB20" s="109"/>
      <c r="AC20" s="109"/>
      <c r="AD20" s="109"/>
      <c r="AE20" s="109">
        <f t="shared" si="25"/>
        <v>195965</v>
      </c>
      <c r="AF20" s="109"/>
      <c r="AG20" s="109">
        <v>172482</v>
      </c>
      <c r="AH20" s="109">
        <f t="shared" si="26"/>
        <v>23483</v>
      </c>
      <c r="AI20" s="109">
        <v>5749</v>
      </c>
      <c r="AJ20" s="109">
        <v>14374</v>
      </c>
      <c r="AK20" s="109">
        <v>3360</v>
      </c>
      <c r="AL20" s="109"/>
      <c r="AM20" s="109"/>
      <c r="AN20" s="109"/>
      <c r="AO20" s="109">
        <f t="shared" si="27"/>
        <v>0</v>
      </c>
      <c r="AP20" s="109"/>
      <c r="AQ20" s="109"/>
      <c r="AR20" s="109"/>
      <c r="AS20" s="109"/>
      <c r="AT20" s="109"/>
      <c r="AU20" s="109"/>
      <c r="AV20" s="109"/>
      <c r="AW20" s="109"/>
      <c r="AX20" s="109"/>
      <c r="AY20" s="109">
        <f t="shared" si="28"/>
        <v>0</v>
      </c>
      <c r="AZ20" s="109"/>
      <c r="BA20" s="113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</row>
    <row r="21" s="98" customFormat="1" ht="25" customHeight="1" spans="1:236">
      <c r="A21" s="112"/>
      <c r="B21" s="107">
        <v>2210201</v>
      </c>
      <c r="C21" s="110" t="s">
        <v>60</v>
      </c>
      <c r="D21" s="109">
        <f t="shared" si="16"/>
        <v>500103</v>
      </c>
      <c r="E21" s="109">
        <f t="shared" si="17"/>
        <v>163187</v>
      </c>
      <c r="F21" s="109">
        <f t="shared" si="18"/>
        <v>0</v>
      </c>
      <c r="G21" s="109"/>
      <c r="H21" s="109">
        <f t="shared" si="19"/>
        <v>0</v>
      </c>
      <c r="I21" s="109"/>
      <c r="J21" s="109"/>
      <c r="K21" s="109"/>
      <c r="L21" s="109"/>
      <c r="M21" s="109">
        <f t="shared" si="20"/>
        <v>0</v>
      </c>
      <c r="N21" s="109"/>
      <c r="O21" s="109"/>
      <c r="P21" s="109">
        <f t="shared" si="21"/>
        <v>0</v>
      </c>
      <c r="Q21" s="109"/>
      <c r="R21" s="109"/>
      <c r="S21" s="109"/>
      <c r="T21" s="109"/>
      <c r="U21" s="109">
        <v>163187</v>
      </c>
      <c r="V21" s="109"/>
      <c r="W21" s="109">
        <f t="shared" si="22"/>
        <v>336916</v>
      </c>
      <c r="X21" s="109">
        <f t="shared" si="23"/>
        <v>0</v>
      </c>
      <c r="Y21" s="109"/>
      <c r="Z21" s="109">
        <f t="shared" si="24"/>
        <v>0</v>
      </c>
      <c r="AA21" s="109"/>
      <c r="AB21" s="109"/>
      <c r="AC21" s="109"/>
      <c r="AD21" s="109"/>
      <c r="AE21" s="109">
        <f t="shared" si="25"/>
        <v>0</v>
      </c>
      <c r="AF21" s="109"/>
      <c r="AG21" s="109"/>
      <c r="AH21" s="109">
        <f t="shared" si="26"/>
        <v>0</v>
      </c>
      <c r="AI21" s="109"/>
      <c r="AJ21" s="109"/>
      <c r="AK21" s="109"/>
      <c r="AL21" s="109"/>
      <c r="AM21" s="109">
        <v>336916</v>
      </c>
      <c r="AN21" s="109"/>
      <c r="AO21" s="109">
        <f t="shared" si="27"/>
        <v>0</v>
      </c>
      <c r="AP21" s="109"/>
      <c r="AQ21" s="109"/>
      <c r="AR21" s="109"/>
      <c r="AS21" s="109"/>
      <c r="AT21" s="109"/>
      <c r="AU21" s="109"/>
      <c r="AV21" s="109"/>
      <c r="AW21" s="109"/>
      <c r="AX21" s="109"/>
      <c r="AY21" s="109">
        <f t="shared" si="28"/>
        <v>0</v>
      </c>
      <c r="AZ21" s="109"/>
      <c r="BA21" s="113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</row>
    <row r="22" s="98" customFormat="1" ht="25" customHeight="1" spans="1:236">
      <c r="A22" s="112" t="s">
        <v>62</v>
      </c>
      <c r="B22" s="107"/>
      <c r="C22" s="108" t="s">
        <v>54</v>
      </c>
      <c r="D22" s="109">
        <f t="shared" ref="D22:AZ22" si="29">D23+D24+D25+D26+D27+D28</f>
        <v>7183534.576</v>
      </c>
      <c r="E22" s="109">
        <f t="shared" si="29"/>
        <v>1973322</v>
      </c>
      <c r="F22" s="109">
        <f t="shared" si="29"/>
        <v>1503444</v>
      </c>
      <c r="G22" s="109">
        <f t="shared" si="29"/>
        <v>737304</v>
      </c>
      <c r="H22" s="109">
        <f t="shared" si="29"/>
        <v>704698</v>
      </c>
      <c r="I22" s="109">
        <f t="shared" si="29"/>
        <v>603498</v>
      </c>
      <c r="J22" s="109">
        <f t="shared" si="29"/>
        <v>43000</v>
      </c>
      <c r="K22" s="109">
        <f t="shared" si="29"/>
        <v>58200</v>
      </c>
      <c r="L22" s="109">
        <f t="shared" si="29"/>
        <v>61442</v>
      </c>
      <c r="M22" s="109">
        <f t="shared" si="29"/>
        <v>308982</v>
      </c>
      <c r="N22" s="109">
        <f t="shared" si="29"/>
        <v>214528</v>
      </c>
      <c r="O22" s="109">
        <f t="shared" si="29"/>
        <v>80448</v>
      </c>
      <c r="P22" s="109">
        <f t="shared" si="29"/>
        <v>14006</v>
      </c>
      <c r="Q22" s="109">
        <f t="shared" si="29"/>
        <v>2682</v>
      </c>
      <c r="R22" s="109">
        <f t="shared" si="29"/>
        <v>6704</v>
      </c>
      <c r="S22" s="109">
        <f t="shared" si="29"/>
        <v>1620</v>
      </c>
      <c r="T22" s="109">
        <f t="shared" si="29"/>
        <v>3000</v>
      </c>
      <c r="U22" s="109">
        <f t="shared" si="29"/>
        <v>160896</v>
      </c>
      <c r="V22" s="109">
        <f t="shared" si="29"/>
        <v>0</v>
      </c>
      <c r="W22" s="109">
        <f t="shared" si="29"/>
        <v>4218845</v>
      </c>
      <c r="X22" s="109">
        <f t="shared" si="29"/>
        <v>3012921</v>
      </c>
      <c r="Y22" s="109">
        <f t="shared" si="29"/>
        <v>1478172</v>
      </c>
      <c r="Z22" s="109">
        <f t="shared" si="29"/>
        <v>1411568</v>
      </c>
      <c r="AA22" s="109">
        <f t="shared" si="29"/>
        <v>1218318</v>
      </c>
      <c r="AB22" s="109">
        <f t="shared" si="29"/>
        <v>91250</v>
      </c>
      <c r="AC22" s="109">
        <f t="shared" si="29"/>
        <v>102000</v>
      </c>
      <c r="AD22" s="109">
        <f t="shared" si="29"/>
        <v>123181</v>
      </c>
      <c r="AE22" s="109">
        <f t="shared" si="29"/>
        <v>662613</v>
      </c>
      <c r="AF22" s="109">
        <f t="shared" si="29"/>
        <v>465088</v>
      </c>
      <c r="AG22" s="109">
        <f t="shared" si="29"/>
        <v>173879</v>
      </c>
      <c r="AH22" s="109">
        <f t="shared" si="29"/>
        <v>23646</v>
      </c>
      <c r="AI22" s="109">
        <f t="shared" si="29"/>
        <v>5796</v>
      </c>
      <c r="AJ22" s="109">
        <f t="shared" si="29"/>
        <v>14490</v>
      </c>
      <c r="AK22" s="109">
        <f t="shared" si="29"/>
        <v>3360</v>
      </c>
      <c r="AL22" s="109">
        <f t="shared" si="29"/>
        <v>0</v>
      </c>
      <c r="AM22" s="109">
        <f t="shared" si="29"/>
        <v>323579</v>
      </c>
      <c r="AN22" s="109">
        <f t="shared" si="29"/>
        <v>219732</v>
      </c>
      <c r="AO22" s="109">
        <f t="shared" si="29"/>
        <v>968447.576</v>
      </c>
      <c r="AP22" s="109">
        <f t="shared" si="29"/>
        <v>160000</v>
      </c>
      <c r="AQ22" s="109">
        <f t="shared" si="29"/>
        <v>500000</v>
      </c>
      <c r="AR22" s="109">
        <f t="shared" si="29"/>
        <v>749000</v>
      </c>
      <c r="AS22" s="109">
        <f t="shared" si="29"/>
        <v>48447.576</v>
      </c>
      <c r="AT22" s="109">
        <f t="shared" si="29"/>
        <v>168000</v>
      </c>
      <c r="AU22" s="109">
        <f t="shared" si="29"/>
        <v>0</v>
      </c>
      <c r="AV22" s="109">
        <f t="shared" si="29"/>
        <v>0</v>
      </c>
      <c r="AW22" s="109">
        <f t="shared" si="29"/>
        <v>3000</v>
      </c>
      <c r="AX22" s="109">
        <f t="shared" si="29"/>
        <v>0</v>
      </c>
      <c r="AY22" s="109">
        <f t="shared" si="29"/>
        <v>22920</v>
      </c>
      <c r="AZ22" s="109">
        <f t="shared" si="29"/>
        <v>22920</v>
      </c>
      <c r="BA22" s="106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</row>
    <row r="23" s="98" customFormat="1" ht="25" customHeight="1" spans="1:236">
      <c r="A23" s="112"/>
      <c r="B23" s="107">
        <v>2010301</v>
      </c>
      <c r="C23" s="110" t="s">
        <v>55</v>
      </c>
      <c r="D23" s="109">
        <f t="shared" ref="D23:D28" si="30">E23+W23+AO23+AY23</f>
        <v>2494571.576</v>
      </c>
      <c r="E23" s="109">
        <f t="shared" ref="E23:E28" si="31">F23+M23+U23+V23</f>
        <v>1506444</v>
      </c>
      <c r="F23" s="109">
        <f t="shared" ref="F23:F28" si="32">G23+H23+L23</f>
        <v>1503444</v>
      </c>
      <c r="G23" s="109">
        <v>737304</v>
      </c>
      <c r="H23" s="109">
        <f t="shared" ref="H23:H28" si="33">I23+J23+K23</f>
        <v>704698</v>
      </c>
      <c r="I23" s="109">
        <v>603498</v>
      </c>
      <c r="J23" s="109">
        <v>43000</v>
      </c>
      <c r="K23" s="109">
        <v>58200</v>
      </c>
      <c r="L23" s="109">
        <v>61442</v>
      </c>
      <c r="M23" s="109">
        <f t="shared" ref="M23:M28" si="34">N23+O23+P23</f>
        <v>3000</v>
      </c>
      <c r="N23" s="109"/>
      <c r="O23" s="109"/>
      <c r="P23" s="109">
        <f t="shared" ref="P23:P28" si="35">Q23+R23+S23+T23</f>
        <v>3000</v>
      </c>
      <c r="Q23" s="109"/>
      <c r="R23" s="109"/>
      <c r="S23" s="109"/>
      <c r="T23" s="109">
        <v>3000</v>
      </c>
      <c r="U23" s="109"/>
      <c r="V23" s="109"/>
      <c r="W23" s="109">
        <f t="shared" ref="W23:W28" si="36">X23+AE23+AM23+AN23</f>
        <v>0</v>
      </c>
      <c r="X23" s="109">
        <f t="shared" ref="X23:X28" si="37">Y23+Z23+AD23</f>
        <v>0</v>
      </c>
      <c r="Y23" s="109"/>
      <c r="Z23" s="109">
        <f t="shared" ref="Z23:Z28" si="38">AA23+AB23+AC23</f>
        <v>0</v>
      </c>
      <c r="AA23" s="109"/>
      <c r="AB23" s="109"/>
      <c r="AC23" s="109"/>
      <c r="AD23" s="109"/>
      <c r="AE23" s="109">
        <f t="shared" ref="AE23:AE28" si="39">AF23+AG23+AH23</f>
        <v>0</v>
      </c>
      <c r="AF23" s="109"/>
      <c r="AG23" s="109"/>
      <c r="AH23" s="109">
        <f t="shared" ref="AH23:AH28" si="40">AI23+AJ23+AK23+AL23</f>
        <v>0</v>
      </c>
      <c r="AI23" s="109"/>
      <c r="AJ23" s="109"/>
      <c r="AK23" s="109"/>
      <c r="AL23" s="109"/>
      <c r="AM23" s="109"/>
      <c r="AN23" s="109"/>
      <c r="AO23" s="109">
        <f t="shared" ref="AO23:AO28" si="41">AR23+AS23+AT23+AU23+AV23+AW23+AX23</f>
        <v>968447.576</v>
      </c>
      <c r="AP23" s="109">
        <v>160000</v>
      </c>
      <c r="AQ23" s="109">
        <v>500000</v>
      </c>
      <c r="AR23" s="109">
        <v>749000</v>
      </c>
      <c r="AS23" s="109">
        <v>48447.576</v>
      </c>
      <c r="AT23" s="109">
        <v>168000</v>
      </c>
      <c r="AU23" s="109"/>
      <c r="AV23" s="109"/>
      <c r="AW23" s="109">
        <v>3000</v>
      </c>
      <c r="AX23" s="109"/>
      <c r="AY23" s="109">
        <f t="shared" ref="AY23:AY28" si="42">AZ23</f>
        <v>19680</v>
      </c>
      <c r="AZ23" s="109">
        <v>19680</v>
      </c>
      <c r="BA23" s="113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</row>
    <row r="24" s="98" customFormat="1" ht="25" customHeight="1" spans="1:236">
      <c r="A24" s="112"/>
      <c r="B24" s="107">
        <v>2010350</v>
      </c>
      <c r="C24" s="110" t="s">
        <v>56</v>
      </c>
      <c r="D24" s="109">
        <f t="shared" si="30"/>
        <v>3235893</v>
      </c>
      <c r="E24" s="109">
        <f t="shared" si="31"/>
        <v>0</v>
      </c>
      <c r="F24" s="109">
        <f t="shared" si="32"/>
        <v>0</v>
      </c>
      <c r="G24" s="109"/>
      <c r="H24" s="109">
        <f t="shared" si="33"/>
        <v>0</v>
      </c>
      <c r="I24" s="109"/>
      <c r="J24" s="109"/>
      <c r="K24" s="109"/>
      <c r="L24" s="109"/>
      <c r="M24" s="109">
        <f t="shared" si="34"/>
        <v>0</v>
      </c>
      <c r="N24" s="109"/>
      <c r="O24" s="109"/>
      <c r="P24" s="109">
        <f t="shared" si="35"/>
        <v>0</v>
      </c>
      <c r="Q24" s="109"/>
      <c r="R24" s="109"/>
      <c r="S24" s="109"/>
      <c r="T24" s="109"/>
      <c r="U24" s="109"/>
      <c r="V24" s="109"/>
      <c r="W24" s="109">
        <f t="shared" si="36"/>
        <v>3232653</v>
      </c>
      <c r="X24" s="109">
        <f t="shared" si="37"/>
        <v>3012921</v>
      </c>
      <c r="Y24" s="109">
        <v>1478172</v>
      </c>
      <c r="Z24" s="109">
        <f t="shared" si="38"/>
        <v>1411568</v>
      </c>
      <c r="AA24" s="109">
        <v>1218318</v>
      </c>
      <c r="AB24" s="109">
        <v>91250</v>
      </c>
      <c r="AC24" s="109">
        <v>102000</v>
      </c>
      <c r="AD24" s="109">
        <v>123181</v>
      </c>
      <c r="AE24" s="109">
        <f t="shared" si="39"/>
        <v>0</v>
      </c>
      <c r="AF24" s="109"/>
      <c r="AG24" s="109"/>
      <c r="AH24" s="109">
        <f t="shared" si="40"/>
        <v>0</v>
      </c>
      <c r="AI24" s="109"/>
      <c r="AJ24" s="109"/>
      <c r="AK24" s="109"/>
      <c r="AL24" s="109"/>
      <c r="AM24" s="109"/>
      <c r="AN24" s="109">
        <v>219732</v>
      </c>
      <c r="AO24" s="109">
        <f t="shared" si="41"/>
        <v>0</v>
      </c>
      <c r="AP24" s="109"/>
      <c r="AQ24" s="109"/>
      <c r="AR24" s="109"/>
      <c r="AS24" s="109"/>
      <c r="AT24" s="109"/>
      <c r="AU24" s="109"/>
      <c r="AV24" s="109"/>
      <c r="AW24" s="109"/>
      <c r="AX24" s="109"/>
      <c r="AY24" s="109">
        <f t="shared" si="42"/>
        <v>3240</v>
      </c>
      <c r="AZ24" s="109">
        <v>3240</v>
      </c>
      <c r="BA24" s="113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</row>
    <row r="25" s="98" customFormat="1" ht="29" customHeight="1" spans="1:236">
      <c r="A25" s="112"/>
      <c r="B25" s="107">
        <v>2080505</v>
      </c>
      <c r="C25" s="111" t="s">
        <v>57</v>
      </c>
      <c r="D25" s="109">
        <f t="shared" si="30"/>
        <v>679616</v>
      </c>
      <c r="E25" s="109">
        <f t="shared" si="31"/>
        <v>214528</v>
      </c>
      <c r="F25" s="109">
        <f t="shared" si="32"/>
        <v>0</v>
      </c>
      <c r="G25" s="109"/>
      <c r="H25" s="109">
        <f t="shared" si="33"/>
        <v>0</v>
      </c>
      <c r="I25" s="109"/>
      <c r="J25" s="109"/>
      <c r="K25" s="109"/>
      <c r="L25" s="109"/>
      <c r="M25" s="109">
        <f t="shared" si="34"/>
        <v>214528</v>
      </c>
      <c r="N25" s="109">
        <v>214528</v>
      </c>
      <c r="O25" s="109"/>
      <c r="P25" s="109">
        <f t="shared" si="35"/>
        <v>0</v>
      </c>
      <c r="Q25" s="109"/>
      <c r="R25" s="109"/>
      <c r="S25" s="109"/>
      <c r="T25" s="109"/>
      <c r="U25" s="109"/>
      <c r="V25" s="109"/>
      <c r="W25" s="109">
        <f t="shared" si="36"/>
        <v>465088</v>
      </c>
      <c r="X25" s="109">
        <f t="shared" si="37"/>
        <v>0</v>
      </c>
      <c r="Y25" s="109"/>
      <c r="Z25" s="109">
        <f t="shared" si="38"/>
        <v>0</v>
      </c>
      <c r="AA25" s="109"/>
      <c r="AB25" s="109"/>
      <c r="AC25" s="109"/>
      <c r="AD25" s="109"/>
      <c r="AE25" s="109">
        <f t="shared" si="39"/>
        <v>465088</v>
      </c>
      <c r="AF25" s="109">
        <v>465088</v>
      </c>
      <c r="AG25" s="109"/>
      <c r="AH25" s="109">
        <f t="shared" si="40"/>
        <v>0</v>
      </c>
      <c r="AI25" s="109"/>
      <c r="AJ25" s="109"/>
      <c r="AK25" s="109"/>
      <c r="AL25" s="109"/>
      <c r="AM25" s="109"/>
      <c r="AN25" s="109"/>
      <c r="AO25" s="109">
        <f t="shared" si="41"/>
        <v>0</v>
      </c>
      <c r="AP25" s="109"/>
      <c r="AQ25" s="109"/>
      <c r="AR25" s="109"/>
      <c r="AS25" s="109"/>
      <c r="AT25" s="109"/>
      <c r="AU25" s="109"/>
      <c r="AV25" s="109"/>
      <c r="AW25" s="109"/>
      <c r="AX25" s="109"/>
      <c r="AY25" s="109">
        <f t="shared" si="42"/>
        <v>0</v>
      </c>
      <c r="AZ25" s="109"/>
      <c r="BA25" s="113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</row>
    <row r="26" s="98" customFormat="1" ht="25" customHeight="1" spans="1:236">
      <c r="A26" s="112"/>
      <c r="B26" s="107">
        <v>2101101</v>
      </c>
      <c r="C26" s="110" t="s">
        <v>58</v>
      </c>
      <c r="D26" s="109">
        <f t="shared" si="30"/>
        <v>91454</v>
      </c>
      <c r="E26" s="109">
        <f t="shared" si="31"/>
        <v>91454</v>
      </c>
      <c r="F26" s="109">
        <f t="shared" si="32"/>
        <v>0</v>
      </c>
      <c r="G26" s="109"/>
      <c r="H26" s="109">
        <f t="shared" si="33"/>
        <v>0</v>
      </c>
      <c r="I26" s="109"/>
      <c r="J26" s="109"/>
      <c r="K26" s="109"/>
      <c r="L26" s="109"/>
      <c r="M26" s="109">
        <f t="shared" si="34"/>
        <v>91454</v>
      </c>
      <c r="N26" s="109"/>
      <c r="O26" s="109">
        <v>80448</v>
      </c>
      <c r="P26" s="109">
        <f t="shared" si="35"/>
        <v>11006</v>
      </c>
      <c r="Q26" s="109">
        <v>2682</v>
      </c>
      <c r="R26" s="109">
        <v>6704</v>
      </c>
      <c r="S26" s="109">
        <v>1620</v>
      </c>
      <c r="T26" s="109"/>
      <c r="U26" s="109"/>
      <c r="V26" s="109"/>
      <c r="W26" s="109">
        <f t="shared" si="36"/>
        <v>0</v>
      </c>
      <c r="X26" s="109">
        <f t="shared" si="37"/>
        <v>0</v>
      </c>
      <c r="Y26" s="109"/>
      <c r="Z26" s="109">
        <f t="shared" si="38"/>
        <v>0</v>
      </c>
      <c r="AA26" s="109"/>
      <c r="AB26" s="109"/>
      <c r="AC26" s="109"/>
      <c r="AD26" s="109"/>
      <c r="AE26" s="109">
        <f t="shared" si="39"/>
        <v>0</v>
      </c>
      <c r="AF26" s="109"/>
      <c r="AG26" s="109"/>
      <c r="AH26" s="109">
        <f t="shared" si="40"/>
        <v>0</v>
      </c>
      <c r="AI26" s="109"/>
      <c r="AJ26" s="109"/>
      <c r="AK26" s="109"/>
      <c r="AL26" s="109"/>
      <c r="AM26" s="109"/>
      <c r="AN26" s="109"/>
      <c r="AO26" s="109">
        <f t="shared" si="41"/>
        <v>0</v>
      </c>
      <c r="AP26" s="109"/>
      <c r="AQ26" s="109"/>
      <c r="AR26" s="109"/>
      <c r="AS26" s="109"/>
      <c r="AT26" s="109"/>
      <c r="AU26" s="109"/>
      <c r="AV26" s="109"/>
      <c r="AW26" s="109"/>
      <c r="AX26" s="109"/>
      <c r="AY26" s="109">
        <f t="shared" si="42"/>
        <v>0</v>
      </c>
      <c r="AZ26" s="109"/>
      <c r="BA26" s="113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</row>
    <row r="27" s="98" customFormat="1" ht="25" customHeight="1" spans="1:236">
      <c r="A27" s="112"/>
      <c r="B27" s="107">
        <v>2101102</v>
      </c>
      <c r="C27" s="110" t="s">
        <v>59</v>
      </c>
      <c r="D27" s="109">
        <f t="shared" si="30"/>
        <v>197525</v>
      </c>
      <c r="E27" s="109">
        <f t="shared" si="31"/>
        <v>0</v>
      </c>
      <c r="F27" s="109">
        <f t="shared" si="32"/>
        <v>0</v>
      </c>
      <c r="G27" s="109"/>
      <c r="H27" s="109">
        <f t="shared" si="33"/>
        <v>0</v>
      </c>
      <c r="I27" s="109"/>
      <c r="J27" s="109"/>
      <c r="K27" s="109"/>
      <c r="L27" s="109"/>
      <c r="M27" s="109">
        <f t="shared" si="34"/>
        <v>0</v>
      </c>
      <c r="N27" s="109"/>
      <c r="O27" s="109"/>
      <c r="P27" s="109">
        <f t="shared" si="35"/>
        <v>0</v>
      </c>
      <c r="Q27" s="109"/>
      <c r="R27" s="109"/>
      <c r="S27" s="109"/>
      <c r="T27" s="109"/>
      <c r="U27" s="109"/>
      <c r="V27" s="109"/>
      <c r="W27" s="109">
        <f t="shared" si="36"/>
        <v>197525</v>
      </c>
      <c r="X27" s="109">
        <f t="shared" si="37"/>
        <v>0</v>
      </c>
      <c r="Y27" s="109"/>
      <c r="Z27" s="109">
        <f t="shared" si="38"/>
        <v>0</v>
      </c>
      <c r="AA27" s="109"/>
      <c r="AB27" s="109"/>
      <c r="AC27" s="109"/>
      <c r="AD27" s="109"/>
      <c r="AE27" s="109">
        <f t="shared" si="39"/>
        <v>197525</v>
      </c>
      <c r="AF27" s="109"/>
      <c r="AG27" s="109">
        <v>173879</v>
      </c>
      <c r="AH27" s="109">
        <f t="shared" si="40"/>
        <v>23646</v>
      </c>
      <c r="AI27" s="109">
        <v>5796</v>
      </c>
      <c r="AJ27" s="109">
        <v>14490</v>
      </c>
      <c r="AK27" s="109">
        <v>3360</v>
      </c>
      <c r="AL27" s="109"/>
      <c r="AM27" s="109"/>
      <c r="AN27" s="109"/>
      <c r="AO27" s="109">
        <f t="shared" si="41"/>
        <v>0</v>
      </c>
      <c r="AP27" s="109"/>
      <c r="AQ27" s="109"/>
      <c r="AR27" s="109"/>
      <c r="AS27" s="109"/>
      <c r="AT27" s="109"/>
      <c r="AU27" s="109"/>
      <c r="AV27" s="109"/>
      <c r="AW27" s="109"/>
      <c r="AX27" s="109"/>
      <c r="AY27" s="109">
        <f t="shared" si="42"/>
        <v>0</v>
      </c>
      <c r="AZ27" s="109"/>
      <c r="BA27" s="113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</row>
    <row r="28" s="98" customFormat="1" ht="25" customHeight="1" spans="1:236">
      <c r="A28" s="112"/>
      <c r="B28" s="107">
        <v>2210201</v>
      </c>
      <c r="C28" s="110" t="s">
        <v>60</v>
      </c>
      <c r="D28" s="109">
        <f t="shared" si="30"/>
        <v>484475</v>
      </c>
      <c r="E28" s="109">
        <f t="shared" si="31"/>
        <v>160896</v>
      </c>
      <c r="F28" s="109">
        <f t="shared" si="32"/>
        <v>0</v>
      </c>
      <c r="G28" s="109"/>
      <c r="H28" s="109">
        <f t="shared" si="33"/>
        <v>0</v>
      </c>
      <c r="I28" s="109"/>
      <c r="J28" s="109"/>
      <c r="K28" s="109"/>
      <c r="L28" s="109"/>
      <c r="M28" s="109">
        <f t="shared" si="34"/>
        <v>0</v>
      </c>
      <c r="N28" s="109"/>
      <c r="O28" s="109"/>
      <c r="P28" s="109">
        <f t="shared" si="35"/>
        <v>0</v>
      </c>
      <c r="Q28" s="109"/>
      <c r="R28" s="109"/>
      <c r="S28" s="109"/>
      <c r="T28" s="109"/>
      <c r="U28" s="109">
        <v>160896</v>
      </c>
      <c r="V28" s="109"/>
      <c r="W28" s="109">
        <f t="shared" si="36"/>
        <v>323579</v>
      </c>
      <c r="X28" s="109">
        <f t="shared" si="37"/>
        <v>0</v>
      </c>
      <c r="Y28" s="109"/>
      <c r="Z28" s="109">
        <f t="shared" si="38"/>
        <v>0</v>
      </c>
      <c r="AA28" s="109"/>
      <c r="AB28" s="109"/>
      <c r="AC28" s="109"/>
      <c r="AD28" s="109"/>
      <c r="AE28" s="109">
        <f t="shared" si="39"/>
        <v>0</v>
      </c>
      <c r="AF28" s="109"/>
      <c r="AG28" s="109"/>
      <c r="AH28" s="109">
        <f t="shared" si="40"/>
        <v>0</v>
      </c>
      <c r="AI28" s="109"/>
      <c r="AJ28" s="109"/>
      <c r="AK28" s="109"/>
      <c r="AL28" s="109"/>
      <c r="AM28" s="109">
        <v>323579</v>
      </c>
      <c r="AN28" s="109"/>
      <c r="AO28" s="109">
        <f t="shared" si="41"/>
        <v>0</v>
      </c>
      <c r="AP28" s="109"/>
      <c r="AQ28" s="109"/>
      <c r="AR28" s="109"/>
      <c r="AS28" s="109"/>
      <c r="AT28" s="109"/>
      <c r="AU28" s="109"/>
      <c r="AV28" s="109"/>
      <c r="AW28" s="109"/>
      <c r="AX28" s="109"/>
      <c r="AY28" s="109">
        <f t="shared" si="42"/>
        <v>0</v>
      </c>
      <c r="AZ28" s="109"/>
      <c r="BA28" s="113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</row>
    <row r="29" s="98" customFormat="1" ht="25" customHeight="1" spans="1:236">
      <c r="A29" s="112" t="s">
        <v>63</v>
      </c>
      <c r="B29" s="107"/>
      <c r="C29" s="108" t="s">
        <v>54</v>
      </c>
      <c r="D29" s="109">
        <f t="shared" ref="D29:AZ29" si="43">D30+D31+D32+D33+D34+D35</f>
        <v>6957259</v>
      </c>
      <c r="E29" s="109">
        <f t="shared" si="43"/>
        <v>2001262</v>
      </c>
      <c r="F29" s="109">
        <f t="shared" si="43"/>
        <v>1507171</v>
      </c>
      <c r="G29" s="109">
        <f t="shared" si="43"/>
        <v>734892</v>
      </c>
      <c r="H29" s="109">
        <f t="shared" si="43"/>
        <v>711038</v>
      </c>
      <c r="I29" s="109">
        <f t="shared" si="43"/>
        <v>622788</v>
      </c>
      <c r="J29" s="109">
        <f t="shared" si="43"/>
        <v>40250</v>
      </c>
      <c r="K29" s="109">
        <f t="shared" si="43"/>
        <v>48000</v>
      </c>
      <c r="L29" s="109">
        <f t="shared" si="43"/>
        <v>61241</v>
      </c>
      <c r="M29" s="109">
        <f t="shared" si="43"/>
        <v>329873</v>
      </c>
      <c r="N29" s="109">
        <f t="shared" si="43"/>
        <v>217229</v>
      </c>
      <c r="O29" s="109">
        <f t="shared" si="43"/>
        <v>81461</v>
      </c>
      <c r="P29" s="109">
        <f t="shared" si="43"/>
        <v>31183</v>
      </c>
      <c r="Q29" s="109">
        <f t="shared" si="43"/>
        <v>2715</v>
      </c>
      <c r="R29" s="109">
        <f t="shared" si="43"/>
        <v>6788</v>
      </c>
      <c r="S29" s="109">
        <f t="shared" si="43"/>
        <v>1680</v>
      </c>
      <c r="T29" s="109">
        <f t="shared" si="43"/>
        <v>20000</v>
      </c>
      <c r="U29" s="109">
        <f t="shared" si="43"/>
        <v>162922</v>
      </c>
      <c r="V29" s="109">
        <f t="shared" si="43"/>
        <v>1296</v>
      </c>
      <c r="W29" s="109">
        <f t="shared" si="43"/>
        <v>3994326</v>
      </c>
      <c r="X29" s="109">
        <f t="shared" si="43"/>
        <v>2971758</v>
      </c>
      <c r="Y29" s="109">
        <f t="shared" si="43"/>
        <v>1424496</v>
      </c>
      <c r="Z29" s="109">
        <f t="shared" si="43"/>
        <v>1428554</v>
      </c>
      <c r="AA29" s="109">
        <f t="shared" si="43"/>
        <v>1270404</v>
      </c>
      <c r="AB29" s="109">
        <f t="shared" si="43"/>
        <v>83750</v>
      </c>
      <c r="AC29" s="109">
        <f t="shared" si="43"/>
        <v>74400</v>
      </c>
      <c r="AD29" s="109">
        <f t="shared" si="43"/>
        <v>118708</v>
      </c>
      <c r="AE29" s="109">
        <f t="shared" si="43"/>
        <v>630900</v>
      </c>
      <c r="AF29" s="109">
        <f t="shared" si="43"/>
        <v>442587</v>
      </c>
      <c r="AG29" s="109">
        <f t="shared" si="43"/>
        <v>165791</v>
      </c>
      <c r="AH29" s="109">
        <f t="shared" si="43"/>
        <v>22522</v>
      </c>
      <c r="AI29" s="109">
        <f t="shared" si="43"/>
        <v>5526</v>
      </c>
      <c r="AJ29" s="109">
        <f t="shared" si="43"/>
        <v>13816</v>
      </c>
      <c r="AK29" s="109">
        <f t="shared" si="43"/>
        <v>3180</v>
      </c>
      <c r="AL29" s="109">
        <f t="shared" si="43"/>
        <v>0</v>
      </c>
      <c r="AM29" s="109">
        <f t="shared" si="43"/>
        <v>323388</v>
      </c>
      <c r="AN29" s="109">
        <f t="shared" si="43"/>
        <v>68280</v>
      </c>
      <c r="AO29" s="109">
        <f t="shared" si="43"/>
        <v>942231</v>
      </c>
      <c r="AP29" s="109">
        <f t="shared" si="43"/>
        <v>200000</v>
      </c>
      <c r="AQ29" s="109">
        <f t="shared" si="43"/>
        <v>500000</v>
      </c>
      <c r="AR29" s="109">
        <f t="shared" si="43"/>
        <v>703160</v>
      </c>
      <c r="AS29" s="109">
        <f t="shared" si="43"/>
        <v>48631</v>
      </c>
      <c r="AT29" s="109">
        <f t="shared" si="43"/>
        <v>156000</v>
      </c>
      <c r="AU29" s="109">
        <f t="shared" si="43"/>
        <v>2720</v>
      </c>
      <c r="AV29" s="109">
        <f t="shared" si="43"/>
        <v>1720</v>
      </c>
      <c r="AW29" s="109">
        <f t="shared" si="43"/>
        <v>30000</v>
      </c>
      <c r="AX29" s="109">
        <f t="shared" si="43"/>
        <v>0</v>
      </c>
      <c r="AY29" s="109">
        <f t="shared" si="43"/>
        <v>19440</v>
      </c>
      <c r="AZ29" s="109">
        <f t="shared" si="43"/>
        <v>19440</v>
      </c>
      <c r="BA29" s="106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</row>
    <row r="30" s="98" customFormat="1" ht="25" customHeight="1" spans="1:236">
      <c r="A30" s="112"/>
      <c r="B30" s="107">
        <v>2010301</v>
      </c>
      <c r="C30" s="110" t="s">
        <v>55</v>
      </c>
      <c r="D30" s="109">
        <f t="shared" ref="D30:D35" si="44">E30+W30+AO30+AY30</f>
        <v>2490138</v>
      </c>
      <c r="E30" s="109">
        <f t="shared" ref="E30:E35" si="45">F30+M30+U30+V30</f>
        <v>1528467</v>
      </c>
      <c r="F30" s="109">
        <f t="shared" ref="F30:F35" si="46">G30+H30+L30</f>
        <v>1507171</v>
      </c>
      <c r="G30" s="109">
        <v>734892</v>
      </c>
      <c r="H30" s="109">
        <f t="shared" ref="H30:H35" si="47">I30+J30+K30</f>
        <v>711038</v>
      </c>
      <c r="I30" s="109">
        <v>622788</v>
      </c>
      <c r="J30" s="109">
        <v>40250</v>
      </c>
      <c r="K30" s="109">
        <v>48000</v>
      </c>
      <c r="L30" s="109">
        <v>61241</v>
      </c>
      <c r="M30" s="109">
        <f t="shared" ref="M30:M35" si="48">N30+O30+P30</f>
        <v>20000</v>
      </c>
      <c r="N30" s="109"/>
      <c r="O30" s="109"/>
      <c r="P30" s="109">
        <f t="shared" ref="P30:P35" si="49">Q30+R30+S30+T30</f>
        <v>20000</v>
      </c>
      <c r="Q30" s="109"/>
      <c r="R30" s="109"/>
      <c r="S30" s="109"/>
      <c r="T30" s="109">
        <v>20000</v>
      </c>
      <c r="U30" s="109"/>
      <c r="V30" s="109">
        <v>1296</v>
      </c>
      <c r="W30" s="109">
        <f t="shared" ref="W30:W35" si="50">X30+AE30+AM30+AN30</f>
        <v>0</v>
      </c>
      <c r="X30" s="109">
        <f t="shared" ref="X30:X35" si="51">Y30+Z30+AD30</f>
        <v>0</v>
      </c>
      <c r="Y30" s="109"/>
      <c r="Z30" s="109">
        <f t="shared" ref="Z30:Z35" si="52">AA30+AB30+AC30</f>
        <v>0</v>
      </c>
      <c r="AA30" s="109"/>
      <c r="AB30" s="109"/>
      <c r="AC30" s="109"/>
      <c r="AD30" s="109"/>
      <c r="AE30" s="109">
        <f t="shared" ref="AE30:AE35" si="53">AF30+AG30+AH30</f>
        <v>0</v>
      </c>
      <c r="AF30" s="109"/>
      <c r="AG30" s="109"/>
      <c r="AH30" s="109">
        <f t="shared" ref="AH30:AH35" si="54">AI30+AJ30+AK30+AL30</f>
        <v>0</v>
      </c>
      <c r="AI30" s="109"/>
      <c r="AJ30" s="109"/>
      <c r="AK30" s="109"/>
      <c r="AL30" s="109"/>
      <c r="AM30" s="109"/>
      <c r="AN30" s="109"/>
      <c r="AO30" s="109">
        <f t="shared" ref="AO30:AO35" si="55">AR30+AS30+AT30+AU30+AV30+AW30+AX30</f>
        <v>942231</v>
      </c>
      <c r="AP30" s="109">
        <v>200000</v>
      </c>
      <c r="AQ30" s="109">
        <v>500000</v>
      </c>
      <c r="AR30" s="109">
        <v>703160</v>
      </c>
      <c r="AS30" s="109">
        <v>48631</v>
      </c>
      <c r="AT30" s="109">
        <v>156000</v>
      </c>
      <c r="AU30" s="109">
        <v>2720</v>
      </c>
      <c r="AV30" s="109">
        <v>1720</v>
      </c>
      <c r="AW30" s="109">
        <v>30000</v>
      </c>
      <c r="AX30" s="109"/>
      <c r="AY30" s="109">
        <f t="shared" ref="AY30:AY35" si="56">AZ30</f>
        <v>19440</v>
      </c>
      <c r="AZ30" s="109">
        <v>19440</v>
      </c>
      <c r="BA30" s="113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</row>
    <row r="31" s="98" customFormat="1" ht="25" customHeight="1" spans="1:236">
      <c r="A31" s="112"/>
      <c r="B31" s="107">
        <v>2010350</v>
      </c>
      <c r="C31" s="110" t="s">
        <v>56</v>
      </c>
      <c r="D31" s="109">
        <f t="shared" si="44"/>
        <v>3040038</v>
      </c>
      <c r="E31" s="109">
        <f t="shared" si="45"/>
        <v>0</v>
      </c>
      <c r="F31" s="109">
        <f t="shared" si="46"/>
        <v>0</v>
      </c>
      <c r="G31" s="109"/>
      <c r="H31" s="109">
        <f t="shared" si="47"/>
        <v>0</v>
      </c>
      <c r="I31" s="109"/>
      <c r="J31" s="109"/>
      <c r="K31" s="109"/>
      <c r="L31" s="109"/>
      <c r="M31" s="109">
        <f t="shared" si="48"/>
        <v>0</v>
      </c>
      <c r="N31" s="109"/>
      <c r="O31" s="109"/>
      <c r="P31" s="109">
        <f t="shared" si="49"/>
        <v>0</v>
      </c>
      <c r="Q31" s="109"/>
      <c r="R31" s="109"/>
      <c r="S31" s="109"/>
      <c r="T31" s="109"/>
      <c r="U31" s="109"/>
      <c r="V31" s="109"/>
      <c r="W31" s="109">
        <f t="shared" si="50"/>
        <v>3040038</v>
      </c>
      <c r="X31" s="109">
        <f t="shared" si="51"/>
        <v>2971758</v>
      </c>
      <c r="Y31" s="109">
        <v>1424496</v>
      </c>
      <c r="Z31" s="109">
        <f t="shared" si="52"/>
        <v>1428554</v>
      </c>
      <c r="AA31" s="109">
        <v>1270404</v>
      </c>
      <c r="AB31" s="109">
        <v>83750</v>
      </c>
      <c r="AC31" s="109">
        <v>74400</v>
      </c>
      <c r="AD31" s="109">
        <v>118708</v>
      </c>
      <c r="AE31" s="109">
        <f t="shared" si="53"/>
        <v>0</v>
      </c>
      <c r="AF31" s="109"/>
      <c r="AG31" s="109"/>
      <c r="AH31" s="109">
        <f t="shared" si="54"/>
        <v>0</v>
      </c>
      <c r="AI31" s="109"/>
      <c r="AJ31" s="109"/>
      <c r="AK31" s="109"/>
      <c r="AL31" s="109"/>
      <c r="AM31" s="109"/>
      <c r="AN31" s="109">
        <v>68280</v>
      </c>
      <c r="AO31" s="109">
        <f t="shared" si="55"/>
        <v>0</v>
      </c>
      <c r="AP31" s="109"/>
      <c r="AQ31" s="109"/>
      <c r="AR31" s="109"/>
      <c r="AS31" s="109"/>
      <c r="AT31" s="109"/>
      <c r="AU31" s="109"/>
      <c r="AV31" s="109"/>
      <c r="AW31" s="109"/>
      <c r="AX31" s="109"/>
      <c r="AY31" s="109">
        <f t="shared" si="56"/>
        <v>0</v>
      </c>
      <c r="AZ31" s="109"/>
      <c r="BA31" s="113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</row>
    <row r="32" s="98" customFormat="1" ht="29" customHeight="1" spans="1:236">
      <c r="A32" s="112"/>
      <c r="B32" s="107">
        <v>2080505</v>
      </c>
      <c r="C32" s="111" t="s">
        <v>57</v>
      </c>
      <c r="D32" s="109">
        <f t="shared" si="44"/>
        <v>659816</v>
      </c>
      <c r="E32" s="109">
        <f t="shared" si="45"/>
        <v>217229</v>
      </c>
      <c r="F32" s="109">
        <f t="shared" si="46"/>
        <v>0</v>
      </c>
      <c r="G32" s="109"/>
      <c r="H32" s="109">
        <f t="shared" si="47"/>
        <v>0</v>
      </c>
      <c r="I32" s="109"/>
      <c r="J32" s="109"/>
      <c r="K32" s="109"/>
      <c r="L32" s="109"/>
      <c r="M32" s="109">
        <f t="shared" si="48"/>
        <v>217229</v>
      </c>
      <c r="N32" s="109">
        <v>217229</v>
      </c>
      <c r="O32" s="109"/>
      <c r="P32" s="109">
        <f t="shared" si="49"/>
        <v>0</v>
      </c>
      <c r="Q32" s="109"/>
      <c r="R32" s="109"/>
      <c r="S32" s="109"/>
      <c r="T32" s="109"/>
      <c r="U32" s="109"/>
      <c r="V32" s="109"/>
      <c r="W32" s="109">
        <f t="shared" si="50"/>
        <v>442587</v>
      </c>
      <c r="X32" s="109">
        <f t="shared" si="51"/>
        <v>0</v>
      </c>
      <c r="Y32" s="109"/>
      <c r="Z32" s="109">
        <f t="shared" si="52"/>
        <v>0</v>
      </c>
      <c r="AA32" s="109"/>
      <c r="AB32" s="109"/>
      <c r="AC32" s="109"/>
      <c r="AD32" s="109"/>
      <c r="AE32" s="109">
        <f t="shared" si="53"/>
        <v>442587</v>
      </c>
      <c r="AF32" s="109">
        <v>442587</v>
      </c>
      <c r="AG32" s="109"/>
      <c r="AH32" s="109">
        <f t="shared" si="54"/>
        <v>0</v>
      </c>
      <c r="AI32" s="109"/>
      <c r="AJ32" s="109"/>
      <c r="AK32" s="109"/>
      <c r="AL32" s="109"/>
      <c r="AM32" s="109"/>
      <c r="AN32" s="109"/>
      <c r="AO32" s="109">
        <f t="shared" si="55"/>
        <v>0</v>
      </c>
      <c r="AP32" s="109"/>
      <c r="AQ32" s="109"/>
      <c r="AR32" s="109"/>
      <c r="AS32" s="109"/>
      <c r="AT32" s="109"/>
      <c r="AU32" s="109"/>
      <c r="AV32" s="109"/>
      <c r="AW32" s="109"/>
      <c r="AX32" s="109"/>
      <c r="AY32" s="109">
        <f t="shared" si="56"/>
        <v>0</v>
      </c>
      <c r="AZ32" s="109"/>
      <c r="BA32" s="113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</row>
    <row r="33" s="98" customFormat="1" ht="25" customHeight="1" spans="1:236">
      <c r="A33" s="112"/>
      <c r="B33" s="107">
        <v>2101101</v>
      </c>
      <c r="C33" s="110" t="s">
        <v>58</v>
      </c>
      <c r="D33" s="109">
        <f t="shared" si="44"/>
        <v>92644</v>
      </c>
      <c r="E33" s="109">
        <f t="shared" si="45"/>
        <v>92644</v>
      </c>
      <c r="F33" s="109">
        <f t="shared" si="46"/>
        <v>0</v>
      </c>
      <c r="G33" s="109"/>
      <c r="H33" s="109">
        <f t="shared" si="47"/>
        <v>0</v>
      </c>
      <c r="I33" s="109"/>
      <c r="J33" s="109"/>
      <c r="K33" s="109"/>
      <c r="L33" s="109"/>
      <c r="M33" s="109">
        <f t="shared" si="48"/>
        <v>92644</v>
      </c>
      <c r="N33" s="109"/>
      <c r="O33" s="109">
        <v>81461</v>
      </c>
      <c r="P33" s="109">
        <f t="shared" si="49"/>
        <v>11183</v>
      </c>
      <c r="Q33" s="109">
        <v>2715</v>
      </c>
      <c r="R33" s="109">
        <v>6788</v>
      </c>
      <c r="S33" s="109">
        <v>1680</v>
      </c>
      <c r="T33" s="109"/>
      <c r="U33" s="109"/>
      <c r="V33" s="109"/>
      <c r="W33" s="109">
        <f t="shared" si="50"/>
        <v>0</v>
      </c>
      <c r="X33" s="109">
        <f t="shared" si="51"/>
        <v>0</v>
      </c>
      <c r="Y33" s="109"/>
      <c r="Z33" s="109">
        <f t="shared" si="52"/>
        <v>0</v>
      </c>
      <c r="AA33" s="109"/>
      <c r="AB33" s="109"/>
      <c r="AC33" s="109"/>
      <c r="AD33" s="109"/>
      <c r="AE33" s="109">
        <f t="shared" si="53"/>
        <v>0</v>
      </c>
      <c r="AF33" s="109"/>
      <c r="AG33" s="109"/>
      <c r="AH33" s="109">
        <f t="shared" si="54"/>
        <v>0</v>
      </c>
      <c r="AI33" s="109"/>
      <c r="AJ33" s="109"/>
      <c r="AK33" s="109"/>
      <c r="AL33" s="109"/>
      <c r="AM33" s="109"/>
      <c r="AN33" s="109"/>
      <c r="AO33" s="109">
        <f t="shared" si="55"/>
        <v>0</v>
      </c>
      <c r="AP33" s="109"/>
      <c r="AQ33" s="109"/>
      <c r="AR33" s="109"/>
      <c r="AS33" s="109"/>
      <c r="AT33" s="109"/>
      <c r="AU33" s="109"/>
      <c r="AV33" s="109"/>
      <c r="AW33" s="109"/>
      <c r="AX33" s="109"/>
      <c r="AY33" s="109">
        <f t="shared" si="56"/>
        <v>0</v>
      </c>
      <c r="AZ33" s="109"/>
      <c r="BA33" s="113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</row>
    <row r="34" s="98" customFormat="1" ht="25" customHeight="1" spans="1:236">
      <c r="A34" s="112"/>
      <c r="B34" s="107">
        <v>2101102</v>
      </c>
      <c r="C34" s="110" t="s">
        <v>59</v>
      </c>
      <c r="D34" s="109">
        <f t="shared" si="44"/>
        <v>188313</v>
      </c>
      <c r="E34" s="109">
        <f t="shared" si="45"/>
        <v>0</v>
      </c>
      <c r="F34" s="109">
        <f t="shared" si="46"/>
        <v>0</v>
      </c>
      <c r="G34" s="109"/>
      <c r="H34" s="109">
        <f t="shared" si="47"/>
        <v>0</v>
      </c>
      <c r="I34" s="109"/>
      <c r="J34" s="109"/>
      <c r="K34" s="109"/>
      <c r="L34" s="109"/>
      <c r="M34" s="109">
        <f t="shared" si="48"/>
        <v>0</v>
      </c>
      <c r="N34" s="109"/>
      <c r="O34" s="109"/>
      <c r="P34" s="109">
        <f t="shared" si="49"/>
        <v>0</v>
      </c>
      <c r="Q34" s="109"/>
      <c r="R34" s="109"/>
      <c r="S34" s="109"/>
      <c r="T34" s="109"/>
      <c r="U34" s="109"/>
      <c r="V34" s="109"/>
      <c r="W34" s="109">
        <f t="shared" si="50"/>
        <v>188313</v>
      </c>
      <c r="X34" s="109">
        <f t="shared" si="51"/>
        <v>0</v>
      </c>
      <c r="Y34" s="109"/>
      <c r="Z34" s="109">
        <f t="shared" si="52"/>
        <v>0</v>
      </c>
      <c r="AA34" s="109"/>
      <c r="AB34" s="109"/>
      <c r="AC34" s="109"/>
      <c r="AD34" s="109"/>
      <c r="AE34" s="109">
        <f t="shared" si="53"/>
        <v>188313</v>
      </c>
      <c r="AF34" s="109"/>
      <c r="AG34" s="109">
        <v>165791</v>
      </c>
      <c r="AH34" s="109">
        <f t="shared" si="54"/>
        <v>22522</v>
      </c>
      <c r="AI34" s="109">
        <v>5526</v>
      </c>
      <c r="AJ34" s="109">
        <v>13816</v>
      </c>
      <c r="AK34" s="109">
        <v>3180</v>
      </c>
      <c r="AL34" s="109"/>
      <c r="AM34" s="109"/>
      <c r="AN34" s="109"/>
      <c r="AO34" s="109">
        <f t="shared" si="55"/>
        <v>0</v>
      </c>
      <c r="AP34" s="109"/>
      <c r="AQ34" s="109"/>
      <c r="AR34" s="109"/>
      <c r="AS34" s="109"/>
      <c r="AT34" s="109"/>
      <c r="AU34" s="109"/>
      <c r="AV34" s="109"/>
      <c r="AW34" s="109"/>
      <c r="AX34" s="109"/>
      <c r="AY34" s="109">
        <f t="shared" si="56"/>
        <v>0</v>
      </c>
      <c r="AZ34" s="109"/>
      <c r="BA34" s="113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</row>
    <row r="35" s="98" customFormat="1" ht="25" customHeight="1" spans="1:236">
      <c r="A35" s="112"/>
      <c r="B35" s="107">
        <v>2210201</v>
      </c>
      <c r="C35" s="110" t="s">
        <v>60</v>
      </c>
      <c r="D35" s="109">
        <f t="shared" si="44"/>
        <v>486310</v>
      </c>
      <c r="E35" s="109">
        <f t="shared" si="45"/>
        <v>162922</v>
      </c>
      <c r="F35" s="109">
        <f t="shared" si="46"/>
        <v>0</v>
      </c>
      <c r="G35" s="109"/>
      <c r="H35" s="109">
        <f t="shared" si="47"/>
        <v>0</v>
      </c>
      <c r="I35" s="109"/>
      <c r="J35" s="109"/>
      <c r="K35" s="109"/>
      <c r="L35" s="109"/>
      <c r="M35" s="109">
        <f t="shared" si="48"/>
        <v>0</v>
      </c>
      <c r="N35" s="109"/>
      <c r="O35" s="109"/>
      <c r="P35" s="109">
        <f t="shared" si="49"/>
        <v>0</v>
      </c>
      <c r="Q35" s="109"/>
      <c r="R35" s="109"/>
      <c r="S35" s="109"/>
      <c r="T35" s="109"/>
      <c r="U35" s="109">
        <v>162922</v>
      </c>
      <c r="V35" s="109"/>
      <c r="W35" s="109">
        <f t="shared" si="50"/>
        <v>323388</v>
      </c>
      <c r="X35" s="109">
        <f t="shared" si="51"/>
        <v>0</v>
      </c>
      <c r="Y35" s="109"/>
      <c r="Z35" s="109">
        <f t="shared" si="52"/>
        <v>0</v>
      </c>
      <c r="AA35" s="109"/>
      <c r="AB35" s="109"/>
      <c r="AC35" s="109"/>
      <c r="AD35" s="109"/>
      <c r="AE35" s="109">
        <f t="shared" si="53"/>
        <v>0</v>
      </c>
      <c r="AF35" s="109"/>
      <c r="AG35" s="109"/>
      <c r="AH35" s="109">
        <f t="shared" si="54"/>
        <v>0</v>
      </c>
      <c r="AI35" s="109"/>
      <c r="AJ35" s="109"/>
      <c r="AK35" s="109"/>
      <c r="AL35" s="109"/>
      <c r="AM35" s="109">
        <v>323388</v>
      </c>
      <c r="AN35" s="109"/>
      <c r="AO35" s="109">
        <f t="shared" si="55"/>
        <v>0</v>
      </c>
      <c r="AP35" s="109"/>
      <c r="AQ35" s="109"/>
      <c r="AR35" s="109"/>
      <c r="AS35" s="109"/>
      <c r="AT35" s="109"/>
      <c r="AU35" s="109"/>
      <c r="AV35" s="109"/>
      <c r="AW35" s="109"/>
      <c r="AX35" s="109"/>
      <c r="AY35" s="109">
        <f t="shared" si="56"/>
        <v>0</v>
      </c>
      <c r="AZ35" s="109"/>
      <c r="BA35" s="113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</row>
    <row r="36" s="98" customFormat="1" ht="25" customHeight="1" spans="1:236">
      <c r="A36" s="112" t="s">
        <v>64</v>
      </c>
      <c r="B36" s="107"/>
      <c r="C36" s="108" t="s">
        <v>54</v>
      </c>
      <c r="D36" s="109">
        <f t="shared" ref="D36:AZ36" si="57">D37+D38+D39+D40+D41+D42</f>
        <v>5882665</v>
      </c>
      <c r="E36" s="109">
        <f t="shared" si="57"/>
        <v>1329710</v>
      </c>
      <c r="F36" s="109">
        <f t="shared" si="57"/>
        <v>1018093</v>
      </c>
      <c r="G36" s="109">
        <f t="shared" si="57"/>
        <v>510300</v>
      </c>
      <c r="H36" s="109">
        <f t="shared" si="57"/>
        <v>465268</v>
      </c>
      <c r="I36" s="109">
        <f t="shared" si="57"/>
        <v>384618</v>
      </c>
      <c r="J36" s="109">
        <f t="shared" si="57"/>
        <v>27250</v>
      </c>
      <c r="K36" s="109">
        <f t="shared" si="57"/>
        <v>53400</v>
      </c>
      <c r="L36" s="109">
        <f t="shared" si="57"/>
        <v>42525</v>
      </c>
      <c r="M36" s="109">
        <f t="shared" si="57"/>
        <v>204227</v>
      </c>
      <c r="N36" s="109">
        <f t="shared" si="57"/>
        <v>143187</v>
      </c>
      <c r="O36" s="109">
        <f t="shared" si="57"/>
        <v>53695</v>
      </c>
      <c r="P36" s="109">
        <f t="shared" si="57"/>
        <v>7345</v>
      </c>
      <c r="Q36" s="109">
        <f t="shared" si="57"/>
        <v>1790</v>
      </c>
      <c r="R36" s="109">
        <f t="shared" si="57"/>
        <v>4475</v>
      </c>
      <c r="S36" s="109">
        <f t="shared" si="57"/>
        <v>1080</v>
      </c>
      <c r="T36" s="109">
        <f t="shared" si="57"/>
        <v>0</v>
      </c>
      <c r="U36" s="109">
        <f t="shared" si="57"/>
        <v>107390</v>
      </c>
      <c r="V36" s="109">
        <f t="shared" si="57"/>
        <v>0</v>
      </c>
      <c r="W36" s="109">
        <f t="shared" si="57"/>
        <v>3675521</v>
      </c>
      <c r="X36" s="109">
        <f t="shared" si="57"/>
        <v>2815804</v>
      </c>
      <c r="Y36" s="109">
        <f t="shared" si="57"/>
        <v>1375968</v>
      </c>
      <c r="Z36" s="109">
        <f t="shared" si="57"/>
        <v>1325172</v>
      </c>
      <c r="AA36" s="109">
        <f t="shared" si="57"/>
        <v>1091922</v>
      </c>
      <c r="AB36" s="109">
        <f t="shared" si="57"/>
        <v>77250</v>
      </c>
      <c r="AC36" s="109">
        <f t="shared" si="57"/>
        <v>156000</v>
      </c>
      <c r="AD36" s="109">
        <f t="shared" si="57"/>
        <v>114664</v>
      </c>
      <c r="AE36" s="109">
        <f t="shared" si="57"/>
        <v>563570</v>
      </c>
      <c r="AF36" s="109">
        <f t="shared" si="57"/>
        <v>394862</v>
      </c>
      <c r="AG36" s="109">
        <f t="shared" si="57"/>
        <v>148073</v>
      </c>
      <c r="AH36" s="109">
        <f t="shared" si="57"/>
        <v>20635</v>
      </c>
      <c r="AI36" s="109">
        <f t="shared" si="57"/>
        <v>4936</v>
      </c>
      <c r="AJ36" s="109">
        <f t="shared" si="57"/>
        <v>12339</v>
      </c>
      <c r="AK36" s="109">
        <f t="shared" si="57"/>
        <v>3360</v>
      </c>
      <c r="AL36" s="109">
        <f t="shared" si="57"/>
        <v>0</v>
      </c>
      <c r="AM36" s="109">
        <f t="shared" si="57"/>
        <v>296147</v>
      </c>
      <c r="AN36" s="109">
        <f t="shared" si="57"/>
        <v>0</v>
      </c>
      <c r="AO36" s="109">
        <f t="shared" si="57"/>
        <v>870954</v>
      </c>
      <c r="AP36" s="109">
        <f t="shared" si="57"/>
        <v>165000</v>
      </c>
      <c r="AQ36" s="109">
        <f t="shared" si="57"/>
        <v>500000</v>
      </c>
      <c r="AR36" s="109">
        <f t="shared" si="57"/>
        <v>697600</v>
      </c>
      <c r="AS36" s="109">
        <f t="shared" si="57"/>
        <v>40354</v>
      </c>
      <c r="AT36" s="109">
        <f t="shared" si="57"/>
        <v>111000</v>
      </c>
      <c r="AU36" s="109">
        <f t="shared" si="57"/>
        <v>0</v>
      </c>
      <c r="AV36" s="109">
        <f t="shared" si="57"/>
        <v>0</v>
      </c>
      <c r="AW36" s="109">
        <f t="shared" si="57"/>
        <v>22000</v>
      </c>
      <c r="AX36" s="109">
        <f t="shared" si="57"/>
        <v>0</v>
      </c>
      <c r="AY36" s="109">
        <f t="shared" si="57"/>
        <v>6480</v>
      </c>
      <c r="AZ36" s="109">
        <f t="shared" si="57"/>
        <v>6480</v>
      </c>
      <c r="BA36" s="106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</row>
    <row r="37" s="98" customFormat="1" ht="25" customHeight="1" spans="1:236">
      <c r="A37" s="112"/>
      <c r="B37" s="107">
        <v>2010301</v>
      </c>
      <c r="C37" s="110" t="s">
        <v>55</v>
      </c>
      <c r="D37" s="109">
        <f t="shared" ref="D37:D42" si="58">E37+W37+AO37+AY37</f>
        <v>1889047</v>
      </c>
      <c r="E37" s="109">
        <f t="shared" ref="E37:E42" si="59">F37+M37+U37+V37</f>
        <v>1018093</v>
      </c>
      <c r="F37" s="109">
        <f t="shared" ref="F37:F42" si="60">G37+H37+L37</f>
        <v>1018093</v>
      </c>
      <c r="G37" s="109">
        <v>510300</v>
      </c>
      <c r="H37" s="109">
        <f t="shared" ref="H37:H42" si="61">I37+J37+K37</f>
        <v>465268</v>
      </c>
      <c r="I37" s="109">
        <v>384618</v>
      </c>
      <c r="J37" s="109">
        <v>27250</v>
      </c>
      <c r="K37" s="109">
        <v>53400</v>
      </c>
      <c r="L37" s="109">
        <v>42525</v>
      </c>
      <c r="M37" s="109">
        <f t="shared" ref="M37:M42" si="62">N37+O37+P37</f>
        <v>0</v>
      </c>
      <c r="N37" s="109"/>
      <c r="O37" s="109"/>
      <c r="P37" s="109">
        <f t="shared" ref="P37:P42" si="63">Q37+R37+S37+T37</f>
        <v>0</v>
      </c>
      <c r="Q37" s="109"/>
      <c r="R37" s="109"/>
      <c r="S37" s="109"/>
      <c r="T37" s="109"/>
      <c r="U37" s="109"/>
      <c r="V37" s="109"/>
      <c r="W37" s="109">
        <f t="shared" ref="W37:W42" si="64">X37+AE37+AM37+AN37</f>
        <v>0</v>
      </c>
      <c r="X37" s="109">
        <f t="shared" ref="X37:X42" si="65">Y37+Z37+AD37</f>
        <v>0</v>
      </c>
      <c r="Y37" s="109"/>
      <c r="Z37" s="109">
        <f t="shared" ref="Z37:Z42" si="66">AA37+AB37+AC37</f>
        <v>0</v>
      </c>
      <c r="AA37" s="109"/>
      <c r="AB37" s="109"/>
      <c r="AC37" s="109"/>
      <c r="AD37" s="109"/>
      <c r="AE37" s="109">
        <f t="shared" ref="AE37:AE42" si="67">AF37+AG37+AH37</f>
        <v>0</v>
      </c>
      <c r="AF37" s="109"/>
      <c r="AG37" s="109"/>
      <c r="AH37" s="109">
        <f t="shared" ref="AH37:AH42" si="68">AI37+AJ37+AK37+AL37</f>
        <v>0</v>
      </c>
      <c r="AI37" s="109"/>
      <c r="AJ37" s="109"/>
      <c r="AK37" s="109"/>
      <c r="AL37" s="109"/>
      <c r="AM37" s="109"/>
      <c r="AN37" s="109"/>
      <c r="AO37" s="109">
        <f t="shared" ref="AO37:AO42" si="69">AR37+AS37+AT37+AU37+AV37+AW37+AX37</f>
        <v>870954</v>
      </c>
      <c r="AP37" s="109">
        <v>165000</v>
      </c>
      <c r="AQ37" s="109">
        <v>500000</v>
      </c>
      <c r="AR37" s="109">
        <v>697600</v>
      </c>
      <c r="AS37" s="109">
        <v>40354</v>
      </c>
      <c r="AT37" s="109">
        <v>111000</v>
      </c>
      <c r="AU37" s="109">
        <v>0</v>
      </c>
      <c r="AV37" s="109">
        <v>0</v>
      </c>
      <c r="AW37" s="109">
        <v>22000</v>
      </c>
      <c r="AX37" s="109">
        <v>0</v>
      </c>
      <c r="AY37" s="109">
        <f t="shared" ref="AY37:AY42" si="70">AZ37</f>
        <v>0</v>
      </c>
      <c r="AZ37" s="109"/>
      <c r="BA37" s="113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</row>
    <row r="38" s="98" customFormat="1" ht="25" customHeight="1" spans="1:236">
      <c r="A38" s="112"/>
      <c r="B38" s="107">
        <v>2010350</v>
      </c>
      <c r="C38" s="110" t="s">
        <v>56</v>
      </c>
      <c r="D38" s="109">
        <f t="shared" si="58"/>
        <v>2822284</v>
      </c>
      <c r="E38" s="109">
        <f t="shared" si="59"/>
        <v>0</v>
      </c>
      <c r="F38" s="109">
        <f t="shared" si="60"/>
        <v>0</v>
      </c>
      <c r="G38" s="109"/>
      <c r="H38" s="109">
        <f t="shared" si="61"/>
        <v>0</v>
      </c>
      <c r="I38" s="109"/>
      <c r="J38" s="109"/>
      <c r="K38" s="109"/>
      <c r="L38" s="109"/>
      <c r="M38" s="109">
        <f t="shared" si="62"/>
        <v>0</v>
      </c>
      <c r="N38" s="109"/>
      <c r="O38" s="109"/>
      <c r="P38" s="109">
        <f t="shared" si="63"/>
        <v>0</v>
      </c>
      <c r="Q38" s="109"/>
      <c r="R38" s="109"/>
      <c r="S38" s="109"/>
      <c r="T38" s="109"/>
      <c r="U38" s="109"/>
      <c r="V38" s="109"/>
      <c r="W38" s="109">
        <f t="shared" si="64"/>
        <v>2815804</v>
      </c>
      <c r="X38" s="109">
        <f t="shared" si="65"/>
        <v>2815804</v>
      </c>
      <c r="Y38" s="109">
        <v>1375968</v>
      </c>
      <c r="Z38" s="109">
        <f t="shared" si="66"/>
        <v>1325172</v>
      </c>
      <c r="AA38" s="109">
        <v>1091922</v>
      </c>
      <c r="AB38" s="109">
        <v>77250</v>
      </c>
      <c r="AC38" s="109">
        <v>156000</v>
      </c>
      <c r="AD38" s="109">
        <v>114664</v>
      </c>
      <c r="AE38" s="109">
        <f t="shared" si="67"/>
        <v>0</v>
      </c>
      <c r="AF38" s="109"/>
      <c r="AG38" s="109"/>
      <c r="AH38" s="109">
        <f t="shared" si="68"/>
        <v>0</v>
      </c>
      <c r="AI38" s="109"/>
      <c r="AJ38" s="109"/>
      <c r="AK38" s="109"/>
      <c r="AL38" s="109"/>
      <c r="AM38" s="109"/>
      <c r="AN38" s="109"/>
      <c r="AO38" s="109">
        <f t="shared" si="69"/>
        <v>0</v>
      </c>
      <c r="AP38" s="109"/>
      <c r="AQ38" s="109"/>
      <c r="AR38" s="109"/>
      <c r="AS38" s="109"/>
      <c r="AT38" s="109"/>
      <c r="AU38" s="109"/>
      <c r="AV38" s="109"/>
      <c r="AW38" s="109"/>
      <c r="AX38" s="109"/>
      <c r="AY38" s="109">
        <f t="shared" si="70"/>
        <v>6480</v>
      </c>
      <c r="AZ38" s="109">
        <v>6480</v>
      </c>
      <c r="BA38" s="113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</row>
    <row r="39" s="98" customFormat="1" ht="28" customHeight="1" spans="1:236">
      <c r="A39" s="112"/>
      <c r="B39" s="107">
        <v>2080505</v>
      </c>
      <c r="C39" s="111" t="s">
        <v>57</v>
      </c>
      <c r="D39" s="109">
        <f t="shared" si="58"/>
        <v>538049</v>
      </c>
      <c r="E39" s="109">
        <f t="shared" si="59"/>
        <v>143187</v>
      </c>
      <c r="F39" s="109">
        <f t="shared" si="60"/>
        <v>0</v>
      </c>
      <c r="G39" s="109"/>
      <c r="H39" s="109">
        <f t="shared" si="61"/>
        <v>0</v>
      </c>
      <c r="I39" s="109"/>
      <c r="J39" s="109"/>
      <c r="K39" s="109"/>
      <c r="L39" s="109"/>
      <c r="M39" s="109">
        <f t="shared" si="62"/>
        <v>143187</v>
      </c>
      <c r="N39" s="109">
        <v>143187</v>
      </c>
      <c r="O39" s="109"/>
      <c r="P39" s="109">
        <f t="shared" si="63"/>
        <v>0</v>
      </c>
      <c r="Q39" s="109"/>
      <c r="R39" s="109"/>
      <c r="S39" s="109"/>
      <c r="T39" s="109"/>
      <c r="U39" s="109"/>
      <c r="V39" s="109"/>
      <c r="W39" s="109">
        <f t="shared" si="64"/>
        <v>394862</v>
      </c>
      <c r="X39" s="109">
        <f t="shared" si="65"/>
        <v>0</v>
      </c>
      <c r="Y39" s="109"/>
      <c r="Z39" s="109">
        <f t="shared" si="66"/>
        <v>0</v>
      </c>
      <c r="AA39" s="109"/>
      <c r="AB39" s="109"/>
      <c r="AC39" s="109"/>
      <c r="AD39" s="109"/>
      <c r="AE39" s="109">
        <f t="shared" si="67"/>
        <v>394862</v>
      </c>
      <c r="AF39" s="109">
        <v>394862</v>
      </c>
      <c r="AG39" s="109"/>
      <c r="AH39" s="109">
        <f t="shared" si="68"/>
        <v>0</v>
      </c>
      <c r="AI39" s="109"/>
      <c r="AJ39" s="109"/>
      <c r="AK39" s="109"/>
      <c r="AL39" s="109"/>
      <c r="AM39" s="109"/>
      <c r="AN39" s="109"/>
      <c r="AO39" s="109">
        <f t="shared" si="69"/>
        <v>0</v>
      </c>
      <c r="AP39" s="109"/>
      <c r="AQ39" s="109"/>
      <c r="AR39" s="109"/>
      <c r="AS39" s="109"/>
      <c r="AT39" s="109"/>
      <c r="AU39" s="109"/>
      <c r="AV39" s="109"/>
      <c r="AW39" s="109"/>
      <c r="AX39" s="109"/>
      <c r="AY39" s="109">
        <f t="shared" si="70"/>
        <v>0</v>
      </c>
      <c r="AZ39" s="109"/>
      <c r="BA39" s="113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</row>
    <row r="40" s="98" customFormat="1" ht="25" customHeight="1" spans="1:236">
      <c r="A40" s="112"/>
      <c r="B40" s="107">
        <v>2101101</v>
      </c>
      <c r="C40" s="110" t="s">
        <v>58</v>
      </c>
      <c r="D40" s="109">
        <f t="shared" si="58"/>
        <v>61040</v>
      </c>
      <c r="E40" s="109">
        <f t="shared" si="59"/>
        <v>61040</v>
      </c>
      <c r="F40" s="109">
        <f t="shared" si="60"/>
        <v>0</v>
      </c>
      <c r="G40" s="109"/>
      <c r="H40" s="109">
        <f t="shared" si="61"/>
        <v>0</v>
      </c>
      <c r="I40" s="109"/>
      <c r="J40" s="109"/>
      <c r="K40" s="109"/>
      <c r="L40" s="109"/>
      <c r="M40" s="109">
        <f t="shared" si="62"/>
        <v>61040</v>
      </c>
      <c r="N40" s="109"/>
      <c r="O40" s="109">
        <v>53695</v>
      </c>
      <c r="P40" s="109">
        <f t="shared" si="63"/>
        <v>7345</v>
      </c>
      <c r="Q40" s="109">
        <v>1790</v>
      </c>
      <c r="R40" s="109">
        <v>4475</v>
      </c>
      <c r="S40" s="109">
        <v>1080</v>
      </c>
      <c r="T40" s="109"/>
      <c r="U40" s="109"/>
      <c r="V40" s="109"/>
      <c r="W40" s="109">
        <f t="shared" si="64"/>
        <v>0</v>
      </c>
      <c r="X40" s="109">
        <f t="shared" si="65"/>
        <v>0</v>
      </c>
      <c r="Y40" s="109"/>
      <c r="Z40" s="109">
        <f t="shared" si="66"/>
        <v>0</v>
      </c>
      <c r="AA40" s="109"/>
      <c r="AB40" s="109"/>
      <c r="AC40" s="109"/>
      <c r="AD40" s="109"/>
      <c r="AE40" s="109">
        <f t="shared" si="67"/>
        <v>0</v>
      </c>
      <c r="AF40" s="109"/>
      <c r="AG40" s="109"/>
      <c r="AH40" s="109">
        <f t="shared" si="68"/>
        <v>0</v>
      </c>
      <c r="AI40" s="109"/>
      <c r="AJ40" s="109"/>
      <c r="AK40" s="109"/>
      <c r="AL40" s="109"/>
      <c r="AM40" s="109"/>
      <c r="AN40" s="109"/>
      <c r="AO40" s="109">
        <f t="shared" si="69"/>
        <v>0</v>
      </c>
      <c r="AP40" s="109"/>
      <c r="AQ40" s="109"/>
      <c r="AR40" s="109"/>
      <c r="AS40" s="109"/>
      <c r="AT40" s="109"/>
      <c r="AU40" s="109"/>
      <c r="AV40" s="109"/>
      <c r="AW40" s="109"/>
      <c r="AX40" s="109"/>
      <c r="AY40" s="109">
        <f t="shared" si="70"/>
        <v>0</v>
      </c>
      <c r="AZ40" s="109"/>
      <c r="BA40" s="113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</row>
    <row r="41" s="98" customFormat="1" ht="25" customHeight="1" spans="1:236">
      <c r="A41" s="112"/>
      <c r="B41" s="107">
        <v>2101102</v>
      </c>
      <c r="C41" s="110" t="s">
        <v>59</v>
      </c>
      <c r="D41" s="109">
        <f t="shared" si="58"/>
        <v>168708</v>
      </c>
      <c r="E41" s="109">
        <f t="shared" si="59"/>
        <v>0</v>
      </c>
      <c r="F41" s="109">
        <f t="shared" si="60"/>
        <v>0</v>
      </c>
      <c r="G41" s="109"/>
      <c r="H41" s="109">
        <f t="shared" si="61"/>
        <v>0</v>
      </c>
      <c r="I41" s="109"/>
      <c r="J41" s="109"/>
      <c r="K41" s="109"/>
      <c r="L41" s="109"/>
      <c r="M41" s="109">
        <f t="shared" si="62"/>
        <v>0</v>
      </c>
      <c r="N41" s="109"/>
      <c r="O41" s="109"/>
      <c r="P41" s="109">
        <f t="shared" si="63"/>
        <v>0</v>
      </c>
      <c r="Q41" s="109"/>
      <c r="R41" s="109"/>
      <c r="S41" s="109"/>
      <c r="T41" s="109"/>
      <c r="U41" s="109"/>
      <c r="V41" s="109"/>
      <c r="W41" s="109">
        <f t="shared" si="64"/>
        <v>168708</v>
      </c>
      <c r="X41" s="109">
        <f t="shared" si="65"/>
        <v>0</v>
      </c>
      <c r="Y41" s="109"/>
      <c r="Z41" s="109">
        <f t="shared" si="66"/>
        <v>0</v>
      </c>
      <c r="AA41" s="109"/>
      <c r="AB41" s="109"/>
      <c r="AC41" s="109"/>
      <c r="AD41" s="109"/>
      <c r="AE41" s="109">
        <f t="shared" si="67"/>
        <v>168708</v>
      </c>
      <c r="AF41" s="109"/>
      <c r="AG41" s="109">
        <v>148073</v>
      </c>
      <c r="AH41" s="109">
        <f t="shared" si="68"/>
        <v>20635</v>
      </c>
      <c r="AI41" s="109">
        <v>4936</v>
      </c>
      <c r="AJ41" s="109">
        <v>12339</v>
      </c>
      <c r="AK41" s="109">
        <v>3360</v>
      </c>
      <c r="AL41" s="109"/>
      <c r="AM41" s="109"/>
      <c r="AN41" s="109"/>
      <c r="AO41" s="109">
        <f t="shared" si="69"/>
        <v>0</v>
      </c>
      <c r="AP41" s="109"/>
      <c r="AQ41" s="109"/>
      <c r="AR41" s="109"/>
      <c r="AS41" s="109"/>
      <c r="AT41" s="109"/>
      <c r="AU41" s="109"/>
      <c r="AV41" s="109"/>
      <c r="AW41" s="109"/>
      <c r="AX41" s="109"/>
      <c r="AY41" s="109">
        <f t="shared" si="70"/>
        <v>0</v>
      </c>
      <c r="AZ41" s="109"/>
      <c r="BA41" s="113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</row>
    <row r="42" s="98" customFormat="1" ht="25" customHeight="1" spans="1:236">
      <c r="A42" s="112"/>
      <c r="B42" s="107">
        <v>2210201</v>
      </c>
      <c r="C42" s="110" t="s">
        <v>60</v>
      </c>
      <c r="D42" s="109">
        <f t="shared" si="58"/>
        <v>403537</v>
      </c>
      <c r="E42" s="109">
        <f t="shared" si="59"/>
        <v>107390</v>
      </c>
      <c r="F42" s="109">
        <f t="shared" si="60"/>
        <v>0</v>
      </c>
      <c r="G42" s="109"/>
      <c r="H42" s="109">
        <f t="shared" si="61"/>
        <v>0</v>
      </c>
      <c r="I42" s="109"/>
      <c r="J42" s="109"/>
      <c r="K42" s="109"/>
      <c r="L42" s="109"/>
      <c r="M42" s="109">
        <f t="shared" si="62"/>
        <v>0</v>
      </c>
      <c r="N42" s="109"/>
      <c r="O42" s="109"/>
      <c r="P42" s="109">
        <f t="shared" si="63"/>
        <v>0</v>
      </c>
      <c r="Q42" s="109"/>
      <c r="R42" s="109"/>
      <c r="S42" s="109"/>
      <c r="T42" s="109"/>
      <c r="U42" s="109">
        <v>107390</v>
      </c>
      <c r="V42" s="109"/>
      <c r="W42" s="109">
        <f t="shared" si="64"/>
        <v>296147</v>
      </c>
      <c r="X42" s="109">
        <f t="shared" si="65"/>
        <v>0</v>
      </c>
      <c r="Y42" s="109"/>
      <c r="Z42" s="109">
        <f t="shared" si="66"/>
        <v>0</v>
      </c>
      <c r="AA42" s="109"/>
      <c r="AB42" s="109"/>
      <c r="AC42" s="109"/>
      <c r="AD42" s="109"/>
      <c r="AE42" s="109">
        <f t="shared" si="67"/>
        <v>0</v>
      </c>
      <c r="AF42" s="109"/>
      <c r="AG42" s="109"/>
      <c r="AH42" s="109">
        <f t="shared" si="68"/>
        <v>0</v>
      </c>
      <c r="AI42" s="109"/>
      <c r="AJ42" s="109"/>
      <c r="AK42" s="109"/>
      <c r="AL42" s="109"/>
      <c r="AM42" s="109">
        <v>296147</v>
      </c>
      <c r="AN42" s="109"/>
      <c r="AO42" s="109">
        <f t="shared" si="69"/>
        <v>0</v>
      </c>
      <c r="AP42" s="109"/>
      <c r="AQ42" s="109"/>
      <c r="AR42" s="109"/>
      <c r="AS42" s="109"/>
      <c r="AT42" s="109"/>
      <c r="AU42" s="109"/>
      <c r="AV42" s="109"/>
      <c r="AW42" s="109"/>
      <c r="AX42" s="109"/>
      <c r="AY42" s="109">
        <f t="shared" si="70"/>
        <v>0</v>
      </c>
      <c r="AZ42" s="109"/>
      <c r="BA42" s="113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</row>
    <row r="43" s="98" customFormat="1" ht="25" customHeight="1" spans="1:236">
      <c r="A43" s="112" t="s">
        <v>65</v>
      </c>
      <c r="B43" s="107"/>
      <c r="C43" s="108" t="s">
        <v>54</v>
      </c>
      <c r="D43" s="109">
        <f t="shared" ref="D43:AZ43" si="71">D44+D45+D46+D47+D48+D49</f>
        <v>7617341</v>
      </c>
      <c r="E43" s="109">
        <f t="shared" si="71"/>
        <v>1897707</v>
      </c>
      <c r="F43" s="109">
        <f t="shared" si="71"/>
        <v>1443231</v>
      </c>
      <c r="G43" s="109">
        <f t="shared" si="71"/>
        <v>588684</v>
      </c>
      <c r="H43" s="109">
        <f t="shared" si="71"/>
        <v>805490</v>
      </c>
      <c r="I43" s="109">
        <f t="shared" si="71"/>
        <v>717240</v>
      </c>
      <c r="J43" s="109">
        <f t="shared" si="71"/>
        <v>34250</v>
      </c>
      <c r="K43" s="109">
        <f t="shared" si="71"/>
        <v>54000</v>
      </c>
      <c r="L43" s="109">
        <f t="shared" si="71"/>
        <v>49057</v>
      </c>
      <c r="M43" s="109">
        <f t="shared" si="71"/>
        <v>297765</v>
      </c>
      <c r="N43" s="109">
        <f t="shared" si="71"/>
        <v>208948</v>
      </c>
      <c r="O43" s="109">
        <f t="shared" si="71"/>
        <v>78355</v>
      </c>
      <c r="P43" s="109">
        <f t="shared" si="71"/>
        <v>10462</v>
      </c>
      <c r="Q43" s="109">
        <f t="shared" si="71"/>
        <v>2612</v>
      </c>
      <c r="R43" s="109">
        <f t="shared" si="71"/>
        <v>6530</v>
      </c>
      <c r="S43" s="109">
        <f t="shared" si="71"/>
        <v>1320</v>
      </c>
      <c r="T43" s="109">
        <f t="shared" si="71"/>
        <v>0</v>
      </c>
      <c r="U43" s="109">
        <f t="shared" si="71"/>
        <v>156711</v>
      </c>
      <c r="V43" s="109">
        <f t="shared" si="71"/>
        <v>0</v>
      </c>
      <c r="W43" s="109">
        <f t="shared" si="71"/>
        <v>4498643</v>
      </c>
      <c r="X43" s="109">
        <f t="shared" si="71"/>
        <v>3227362</v>
      </c>
      <c r="Y43" s="109">
        <f t="shared" si="71"/>
        <v>1405560</v>
      </c>
      <c r="Z43" s="109">
        <f t="shared" si="71"/>
        <v>1704672</v>
      </c>
      <c r="AA43" s="109">
        <f t="shared" si="71"/>
        <v>1463172</v>
      </c>
      <c r="AB43" s="109">
        <f t="shared" si="71"/>
        <v>82500</v>
      </c>
      <c r="AC43" s="109">
        <f t="shared" si="71"/>
        <v>159000</v>
      </c>
      <c r="AD43" s="109">
        <f t="shared" si="71"/>
        <v>117130</v>
      </c>
      <c r="AE43" s="109">
        <f t="shared" si="71"/>
        <v>722193</v>
      </c>
      <c r="AF43" s="109">
        <f t="shared" si="71"/>
        <v>493204</v>
      </c>
      <c r="AG43" s="109">
        <f t="shared" si="71"/>
        <v>184414</v>
      </c>
      <c r="AH43" s="109">
        <f t="shared" si="71"/>
        <v>44575</v>
      </c>
      <c r="AI43" s="109">
        <f t="shared" si="71"/>
        <v>6147</v>
      </c>
      <c r="AJ43" s="109">
        <f t="shared" si="71"/>
        <v>15368</v>
      </c>
      <c r="AK43" s="109">
        <f t="shared" si="71"/>
        <v>3060</v>
      </c>
      <c r="AL43" s="109">
        <f t="shared" si="71"/>
        <v>20000</v>
      </c>
      <c r="AM43" s="109">
        <f t="shared" si="71"/>
        <v>344248</v>
      </c>
      <c r="AN43" s="109">
        <f t="shared" si="71"/>
        <v>204840</v>
      </c>
      <c r="AO43" s="109">
        <f t="shared" si="71"/>
        <v>1213695</v>
      </c>
      <c r="AP43" s="109">
        <f t="shared" si="71"/>
        <v>100000</v>
      </c>
      <c r="AQ43" s="109">
        <f t="shared" si="71"/>
        <v>500000</v>
      </c>
      <c r="AR43" s="109">
        <f t="shared" si="71"/>
        <v>686800</v>
      </c>
      <c r="AS43" s="109">
        <f t="shared" si="71"/>
        <v>50095</v>
      </c>
      <c r="AT43" s="109">
        <f t="shared" si="71"/>
        <v>436800</v>
      </c>
      <c r="AU43" s="109">
        <f t="shared" si="71"/>
        <v>0</v>
      </c>
      <c r="AV43" s="109">
        <f t="shared" si="71"/>
        <v>0</v>
      </c>
      <c r="AW43" s="109">
        <f t="shared" si="71"/>
        <v>40000</v>
      </c>
      <c r="AX43" s="109">
        <f t="shared" si="71"/>
        <v>0</v>
      </c>
      <c r="AY43" s="109">
        <f t="shared" si="71"/>
        <v>7296</v>
      </c>
      <c r="AZ43" s="109">
        <f t="shared" si="71"/>
        <v>7296</v>
      </c>
      <c r="BA43" s="106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</row>
    <row r="44" s="98" customFormat="1" ht="25" customHeight="1" spans="1:236">
      <c r="A44" s="112"/>
      <c r="B44" s="107">
        <v>2010301</v>
      </c>
      <c r="C44" s="110" t="s">
        <v>55</v>
      </c>
      <c r="D44" s="109">
        <f t="shared" ref="D44:D49" si="72">E44+W44+AO44+AY44</f>
        <v>2656926</v>
      </c>
      <c r="E44" s="109">
        <f t="shared" ref="E44:E49" si="73">F44+M44+U44+V44</f>
        <v>1443231</v>
      </c>
      <c r="F44" s="109">
        <f t="shared" ref="F44:F49" si="74">G44+H44+L44</f>
        <v>1443231</v>
      </c>
      <c r="G44" s="109">
        <v>588684</v>
      </c>
      <c r="H44" s="109">
        <f t="shared" ref="H44:H49" si="75">I44+J44+K44</f>
        <v>805490</v>
      </c>
      <c r="I44" s="109">
        <v>717240</v>
      </c>
      <c r="J44" s="109">
        <v>34250</v>
      </c>
      <c r="K44" s="109">
        <v>54000</v>
      </c>
      <c r="L44" s="109">
        <v>49057</v>
      </c>
      <c r="M44" s="109">
        <f t="shared" ref="M44:M49" si="76">N44+O44+P44</f>
        <v>0</v>
      </c>
      <c r="N44" s="109"/>
      <c r="O44" s="109"/>
      <c r="P44" s="109">
        <f t="shared" ref="P44:P49" si="77">Q44+R44+S44+T44</f>
        <v>0</v>
      </c>
      <c r="Q44" s="109"/>
      <c r="R44" s="109"/>
      <c r="S44" s="109"/>
      <c r="T44" s="109"/>
      <c r="U44" s="109"/>
      <c r="V44" s="109"/>
      <c r="W44" s="109">
        <f t="shared" ref="W44:W49" si="78">X44+AE44+AM44+AN44</f>
        <v>0</v>
      </c>
      <c r="X44" s="109">
        <f t="shared" ref="X44:X49" si="79">Y44+Z44+AD44</f>
        <v>0</v>
      </c>
      <c r="Y44" s="109"/>
      <c r="Z44" s="109">
        <f t="shared" ref="Z44:Z49" si="80">AA44+AB44+AC44</f>
        <v>0</v>
      </c>
      <c r="AA44" s="109"/>
      <c r="AB44" s="109"/>
      <c r="AC44" s="109"/>
      <c r="AD44" s="109"/>
      <c r="AE44" s="109">
        <f t="shared" ref="AE44:AE49" si="81">AF44+AG44+AH44</f>
        <v>0</v>
      </c>
      <c r="AF44" s="109"/>
      <c r="AG44" s="109"/>
      <c r="AH44" s="109">
        <f t="shared" ref="AH44:AH49" si="82">AI44+AJ44+AK44+AL44</f>
        <v>0</v>
      </c>
      <c r="AI44" s="109"/>
      <c r="AJ44" s="109"/>
      <c r="AK44" s="109"/>
      <c r="AL44" s="109"/>
      <c r="AM44" s="109"/>
      <c r="AN44" s="109"/>
      <c r="AO44" s="109">
        <f t="shared" ref="AO44:AO49" si="83">AR44+AS44+AT44+AU44+AV44+AW44+AX44</f>
        <v>1213695</v>
      </c>
      <c r="AP44" s="109">
        <v>100000</v>
      </c>
      <c r="AQ44" s="109">
        <v>500000</v>
      </c>
      <c r="AR44" s="109">
        <v>686800</v>
      </c>
      <c r="AS44" s="109">
        <v>50095</v>
      </c>
      <c r="AT44" s="109">
        <v>436800</v>
      </c>
      <c r="AU44" s="109"/>
      <c r="AV44" s="109"/>
      <c r="AW44" s="109">
        <v>40000</v>
      </c>
      <c r="AX44" s="109"/>
      <c r="AY44" s="109">
        <f t="shared" ref="AY44:AY49" si="84">AZ44</f>
        <v>0</v>
      </c>
      <c r="AZ44" s="109"/>
      <c r="BA44" s="113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</row>
    <row r="45" s="98" customFormat="1" ht="25" customHeight="1" spans="1:236">
      <c r="A45" s="112"/>
      <c r="B45" s="107">
        <v>2010350</v>
      </c>
      <c r="C45" s="110" t="s">
        <v>56</v>
      </c>
      <c r="D45" s="109">
        <f t="shared" si="72"/>
        <v>3459498</v>
      </c>
      <c r="E45" s="109">
        <f t="shared" si="73"/>
        <v>0</v>
      </c>
      <c r="F45" s="109">
        <f t="shared" si="74"/>
        <v>0</v>
      </c>
      <c r="G45" s="109"/>
      <c r="H45" s="109">
        <f t="shared" si="75"/>
        <v>0</v>
      </c>
      <c r="I45" s="109"/>
      <c r="J45" s="109"/>
      <c r="K45" s="109"/>
      <c r="L45" s="109"/>
      <c r="M45" s="109">
        <f t="shared" si="76"/>
        <v>0</v>
      </c>
      <c r="N45" s="109"/>
      <c r="O45" s="109"/>
      <c r="P45" s="109">
        <f t="shared" si="77"/>
        <v>0</v>
      </c>
      <c r="Q45" s="109"/>
      <c r="R45" s="109"/>
      <c r="S45" s="109"/>
      <c r="T45" s="109"/>
      <c r="U45" s="109"/>
      <c r="V45" s="109"/>
      <c r="W45" s="109">
        <f t="shared" si="78"/>
        <v>3452202</v>
      </c>
      <c r="X45" s="109">
        <f t="shared" si="79"/>
        <v>3227362</v>
      </c>
      <c r="Y45" s="109">
        <v>1405560</v>
      </c>
      <c r="Z45" s="109">
        <f t="shared" si="80"/>
        <v>1704672</v>
      </c>
      <c r="AA45" s="109">
        <v>1463172</v>
      </c>
      <c r="AB45" s="109">
        <v>82500</v>
      </c>
      <c r="AC45" s="109">
        <v>159000</v>
      </c>
      <c r="AD45" s="109">
        <v>117130</v>
      </c>
      <c r="AE45" s="109">
        <f t="shared" si="81"/>
        <v>20000</v>
      </c>
      <c r="AF45" s="109"/>
      <c r="AG45" s="109"/>
      <c r="AH45" s="109">
        <f t="shared" si="82"/>
        <v>20000</v>
      </c>
      <c r="AI45" s="109"/>
      <c r="AJ45" s="109"/>
      <c r="AK45" s="109"/>
      <c r="AL45" s="109">
        <v>20000</v>
      </c>
      <c r="AM45" s="109"/>
      <c r="AN45" s="109">
        <v>204840</v>
      </c>
      <c r="AO45" s="109">
        <f t="shared" si="83"/>
        <v>0</v>
      </c>
      <c r="AP45" s="109"/>
      <c r="AQ45" s="109"/>
      <c r="AR45" s="109"/>
      <c r="AS45" s="109"/>
      <c r="AT45" s="109"/>
      <c r="AU45" s="109"/>
      <c r="AV45" s="109"/>
      <c r="AW45" s="109"/>
      <c r="AX45" s="109"/>
      <c r="AY45" s="109">
        <f t="shared" si="84"/>
        <v>7296</v>
      </c>
      <c r="AZ45" s="109">
        <v>7296</v>
      </c>
      <c r="BA45" s="113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14"/>
      <c r="HB45" s="114"/>
      <c r="HC45" s="114"/>
      <c r="HD45" s="114"/>
      <c r="HE45" s="114"/>
      <c r="HF45" s="114"/>
      <c r="HG45" s="114"/>
      <c r="HH45" s="114"/>
      <c r="HI45" s="114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</row>
    <row r="46" s="98" customFormat="1" ht="27" customHeight="1" spans="1:236">
      <c r="A46" s="112"/>
      <c r="B46" s="107">
        <v>2080505</v>
      </c>
      <c r="C46" s="111" t="s">
        <v>57</v>
      </c>
      <c r="D46" s="109">
        <f t="shared" si="72"/>
        <v>702152</v>
      </c>
      <c r="E46" s="109">
        <f t="shared" si="73"/>
        <v>208948</v>
      </c>
      <c r="F46" s="109">
        <f t="shared" si="74"/>
        <v>0</v>
      </c>
      <c r="G46" s="109"/>
      <c r="H46" s="109">
        <f t="shared" si="75"/>
        <v>0</v>
      </c>
      <c r="I46" s="109"/>
      <c r="J46" s="109"/>
      <c r="K46" s="109"/>
      <c r="L46" s="109"/>
      <c r="M46" s="109">
        <f t="shared" si="76"/>
        <v>208948</v>
      </c>
      <c r="N46" s="109">
        <v>208948</v>
      </c>
      <c r="O46" s="109"/>
      <c r="P46" s="109">
        <f t="shared" si="77"/>
        <v>0</v>
      </c>
      <c r="Q46" s="109"/>
      <c r="R46" s="109"/>
      <c r="S46" s="109"/>
      <c r="T46" s="109"/>
      <c r="U46" s="109"/>
      <c r="V46" s="109"/>
      <c r="W46" s="109">
        <f t="shared" si="78"/>
        <v>493204</v>
      </c>
      <c r="X46" s="109">
        <f t="shared" si="79"/>
        <v>0</v>
      </c>
      <c r="Y46" s="109"/>
      <c r="Z46" s="109">
        <f t="shared" si="80"/>
        <v>0</v>
      </c>
      <c r="AA46" s="109"/>
      <c r="AB46" s="109"/>
      <c r="AC46" s="109"/>
      <c r="AD46" s="109"/>
      <c r="AE46" s="109">
        <f t="shared" si="81"/>
        <v>493204</v>
      </c>
      <c r="AF46" s="109">
        <v>493204</v>
      </c>
      <c r="AG46" s="109"/>
      <c r="AH46" s="109">
        <f t="shared" si="82"/>
        <v>0</v>
      </c>
      <c r="AI46" s="109"/>
      <c r="AJ46" s="109"/>
      <c r="AK46" s="109"/>
      <c r="AL46" s="109"/>
      <c r="AM46" s="109"/>
      <c r="AN46" s="109"/>
      <c r="AO46" s="109">
        <f t="shared" si="83"/>
        <v>0</v>
      </c>
      <c r="AP46" s="109"/>
      <c r="AQ46" s="109"/>
      <c r="AR46" s="109"/>
      <c r="AS46" s="109"/>
      <c r="AT46" s="109"/>
      <c r="AU46" s="109"/>
      <c r="AV46" s="109"/>
      <c r="AW46" s="109"/>
      <c r="AX46" s="109"/>
      <c r="AY46" s="109">
        <f t="shared" si="84"/>
        <v>0</v>
      </c>
      <c r="AZ46" s="109"/>
      <c r="BA46" s="113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</row>
    <row r="47" s="98" customFormat="1" ht="25" customHeight="1" spans="1:236">
      <c r="A47" s="112"/>
      <c r="B47" s="107">
        <v>2101101</v>
      </c>
      <c r="C47" s="110" t="s">
        <v>58</v>
      </c>
      <c r="D47" s="109">
        <f t="shared" si="72"/>
        <v>88817</v>
      </c>
      <c r="E47" s="109">
        <f t="shared" si="73"/>
        <v>88817</v>
      </c>
      <c r="F47" s="109">
        <f t="shared" si="74"/>
        <v>0</v>
      </c>
      <c r="G47" s="109"/>
      <c r="H47" s="109">
        <f t="shared" si="75"/>
        <v>0</v>
      </c>
      <c r="I47" s="109"/>
      <c r="J47" s="109"/>
      <c r="K47" s="109"/>
      <c r="L47" s="109"/>
      <c r="M47" s="109">
        <f t="shared" si="76"/>
        <v>88817</v>
      </c>
      <c r="N47" s="109"/>
      <c r="O47" s="109">
        <v>78355</v>
      </c>
      <c r="P47" s="109">
        <f t="shared" si="77"/>
        <v>10462</v>
      </c>
      <c r="Q47" s="109">
        <v>2612</v>
      </c>
      <c r="R47" s="109">
        <v>6530</v>
      </c>
      <c r="S47" s="109">
        <v>1320</v>
      </c>
      <c r="T47" s="109"/>
      <c r="U47" s="109"/>
      <c r="V47" s="109"/>
      <c r="W47" s="109">
        <f t="shared" si="78"/>
        <v>0</v>
      </c>
      <c r="X47" s="109">
        <f t="shared" si="79"/>
        <v>0</v>
      </c>
      <c r="Y47" s="109"/>
      <c r="Z47" s="109">
        <f t="shared" si="80"/>
        <v>0</v>
      </c>
      <c r="AA47" s="109"/>
      <c r="AB47" s="109"/>
      <c r="AC47" s="109"/>
      <c r="AD47" s="109"/>
      <c r="AE47" s="109">
        <f t="shared" si="81"/>
        <v>0</v>
      </c>
      <c r="AF47" s="109"/>
      <c r="AG47" s="109"/>
      <c r="AH47" s="109">
        <f t="shared" si="82"/>
        <v>0</v>
      </c>
      <c r="AI47" s="109"/>
      <c r="AJ47" s="109"/>
      <c r="AK47" s="109"/>
      <c r="AL47" s="109"/>
      <c r="AM47" s="109"/>
      <c r="AN47" s="109"/>
      <c r="AO47" s="109">
        <f t="shared" si="83"/>
        <v>0</v>
      </c>
      <c r="AP47" s="109"/>
      <c r="AQ47" s="109"/>
      <c r="AR47" s="109"/>
      <c r="AS47" s="109"/>
      <c r="AT47" s="109"/>
      <c r="AU47" s="109"/>
      <c r="AV47" s="109"/>
      <c r="AW47" s="109"/>
      <c r="AX47" s="109"/>
      <c r="AY47" s="109">
        <f t="shared" si="84"/>
        <v>0</v>
      </c>
      <c r="AZ47" s="109"/>
      <c r="BA47" s="113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</row>
    <row r="48" s="98" customFormat="1" ht="25" customHeight="1" spans="1:236">
      <c r="A48" s="112"/>
      <c r="B48" s="107">
        <v>2101102</v>
      </c>
      <c r="C48" s="110" t="s">
        <v>59</v>
      </c>
      <c r="D48" s="109">
        <f t="shared" si="72"/>
        <v>208989</v>
      </c>
      <c r="E48" s="109">
        <f t="shared" si="73"/>
        <v>0</v>
      </c>
      <c r="F48" s="109">
        <f t="shared" si="74"/>
        <v>0</v>
      </c>
      <c r="G48" s="109"/>
      <c r="H48" s="109">
        <f t="shared" si="75"/>
        <v>0</v>
      </c>
      <c r="I48" s="109"/>
      <c r="J48" s="109"/>
      <c r="K48" s="109"/>
      <c r="L48" s="109"/>
      <c r="M48" s="109">
        <f t="shared" si="76"/>
        <v>0</v>
      </c>
      <c r="N48" s="109"/>
      <c r="O48" s="109"/>
      <c r="P48" s="109">
        <f t="shared" si="77"/>
        <v>0</v>
      </c>
      <c r="Q48" s="109"/>
      <c r="R48" s="109"/>
      <c r="S48" s="109"/>
      <c r="T48" s="109"/>
      <c r="U48" s="109"/>
      <c r="V48" s="109"/>
      <c r="W48" s="109">
        <f t="shared" si="78"/>
        <v>208989</v>
      </c>
      <c r="X48" s="109">
        <f t="shared" si="79"/>
        <v>0</v>
      </c>
      <c r="Y48" s="109"/>
      <c r="Z48" s="109">
        <f t="shared" si="80"/>
        <v>0</v>
      </c>
      <c r="AA48" s="109"/>
      <c r="AB48" s="109"/>
      <c r="AC48" s="109"/>
      <c r="AD48" s="109"/>
      <c r="AE48" s="109">
        <f t="shared" si="81"/>
        <v>208989</v>
      </c>
      <c r="AF48" s="109"/>
      <c r="AG48" s="109">
        <v>184414</v>
      </c>
      <c r="AH48" s="109">
        <f t="shared" si="82"/>
        <v>24575</v>
      </c>
      <c r="AI48" s="109">
        <v>6147</v>
      </c>
      <c r="AJ48" s="109">
        <v>15368</v>
      </c>
      <c r="AK48" s="109">
        <v>3060</v>
      </c>
      <c r="AL48" s="109"/>
      <c r="AM48" s="109"/>
      <c r="AN48" s="109"/>
      <c r="AO48" s="109">
        <f t="shared" si="83"/>
        <v>0</v>
      </c>
      <c r="AP48" s="109"/>
      <c r="AQ48" s="109"/>
      <c r="AR48" s="109"/>
      <c r="AS48" s="109"/>
      <c r="AT48" s="109"/>
      <c r="AU48" s="109"/>
      <c r="AV48" s="109"/>
      <c r="AW48" s="109"/>
      <c r="AX48" s="109"/>
      <c r="AY48" s="109">
        <f t="shared" si="84"/>
        <v>0</v>
      </c>
      <c r="AZ48" s="109"/>
      <c r="BA48" s="113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</row>
    <row r="49" s="98" customFormat="1" ht="25" customHeight="1" spans="1:236">
      <c r="A49" s="112"/>
      <c r="B49" s="107">
        <v>2210201</v>
      </c>
      <c r="C49" s="110" t="s">
        <v>60</v>
      </c>
      <c r="D49" s="109">
        <f t="shared" si="72"/>
        <v>500959</v>
      </c>
      <c r="E49" s="109">
        <f t="shared" si="73"/>
        <v>156711</v>
      </c>
      <c r="F49" s="109">
        <f t="shared" si="74"/>
        <v>0</v>
      </c>
      <c r="G49" s="109"/>
      <c r="H49" s="109">
        <f t="shared" si="75"/>
        <v>0</v>
      </c>
      <c r="I49" s="109"/>
      <c r="J49" s="109"/>
      <c r="K49" s="109"/>
      <c r="L49" s="109"/>
      <c r="M49" s="109">
        <f t="shared" si="76"/>
        <v>0</v>
      </c>
      <c r="N49" s="109"/>
      <c r="O49" s="109"/>
      <c r="P49" s="109">
        <f t="shared" si="77"/>
        <v>0</v>
      </c>
      <c r="Q49" s="109"/>
      <c r="R49" s="109"/>
      <c r="S49" s="109"/>
      <c r="T49" s="109"/>
      <c r="U49" s="109">
        <v>156711</v>
      </c>
      <c r="V49" s="109"/>
      <c r="W49" s="109">
        <f t="shared" si="78"/>
        <v>344248</v>
      </c>
      <c r="X49" s="109">
        <f t="shared" si="79"/>
        <v>0</v>
      </c>
      <c r="Y49" s="109"/>
      <c r="Z49" s="109">
        <f t="shared" si="80"/>
        <v>0</v>
      </c>
      <c r="AA49" s="109"/>
      <c r="AB49" s="109"/>
      <c r="AC49" s="109"/>
      <c r="AD49" s="109"/>
      <c r="AE49" s="109">
        <f t="shared" si="81"/>
        <v>0</v>
      </c>
      <c r="AF49" s="109"/>
      <c r="AG49" s="109"/>
      <c r="AH49" s="109">
        <f t="shared" si="82"/>
        <v>0</v>
      </c>
      <c r="AI49" s="109"/>
      <c r="AJ49" s="109"/>
      <c r="AK49" s="109"/>
      <c r="AL49" s="109"/>
      <c r="AM49" s="109">
        <v>344248</v>
      </c>
      <c r="AN49" s="109"/>
      <c r="AO49" s="109">
        <f t="shared" si="83"/>
        <v>0</v>
      </c>
      <c r="AP49" s="109"/>
      <c r="AQ49" s="109"/>
      <c r="AR49" s="109"/>
      <c r="AS49" s="109"/>
      <c r="AT49" s="109"/>
      <c r="AU49" s="109"/>
      <c r="AV49" s="109"/>
      <c r="AW49" s="109"/>
      <c r="AX49" s="109"/>
      <c r="AY49" s="109">
        <f t="shared" si="84"/>
        <v>0</v>
      </c>
      <c r="AZ49" s="109"/>
      <c r="BA49" s="113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</row>
    <row r="50" s="98" customFormat="1" ht="25" customHeight="1" spans="1:236">
      <c r="A50" s="112" t="s">
        <v>66</v>
      </c>
      <c r="B50" s="107"/>
      <c r="C50" s="108" t="s">
        <v>54</v>
      </c>
      <c r="D50" s="109">
        <f t="shared" ref="D50:AZ50" si="85">D51+D52+D53+D54+D55+D56</f>
        <v>7574635</v>
      </c>
      <c r="E50" s="109">
        <f t="shared" si="85"/>
        <v>2644435</v>
      </c>
      <c r="F50" s="109">
        <f t="shared" si="85"/>
        <v>2012740</v>
      </c>
      <c r="G50" s="109">
        <f t="shared" si="85"/>
        <v>810408</v>
      </c>
      <c r="H50" s="109">
        <f t="shared" si="85"/>
        <v>1134798</v>
      </c>
      <c r="I50" s="109">
        <f t="shared" si="85"/>
        <v>1005198</v>
      </c>
      <c r="J50" s="109">
        <f t="shared" si="85"/>
        <v>40500</v>
      </c>
      <c r="K50" s="109">
        <f t="shared" si="85"/>
        <v>89100</v>
      </c>
      <c r="L50" s="109">
        <f t="shared" si="85"/>
        <v>67534</v>
      </c>
      <c r="M50" s="109">
        <f t="shared" si="85"/>
        <v>413822</v>
      </c>
      <c r="N50" s="109">
        <f t="shared" si="85"/>
        <v>290497</v>
      </c>
      <c r="O50" s="109">
        <f t="shared" si="85"/>
        <v>108936</v>
      </c>
      <c r="P50" s="109">
        <f t="shared" si="85"/>
        <v>14389</v>
      </c>
      <c r="Q50" s="109">
        <f t="shared" si="85"/>
        <v>3631</v>
      </c>
      <c r="R50" s="109">
        <f t="shared" si="85"/>
        <v>9078</v>
      </c>
      <c r="S50" s="109">
        <f t="shared" si="85"/>
        <v>1680</v>
      </c>
      <c r="T50" s="109">
        <f t="shared" si="85"/>
        <v>0</v>
      </c>
      <c r="U50" s="109">
        <f t="shared" si="85"/>
        <v>217873</v>
      </c>
      <c r="V50" s="109">
        <f t="shared" si="85"/>
        <v>0</v>
      </c>
      <c r="W50" s="109">
        <f t="shared" si="85"/>
        <v>3931535</v>
      </c>
      <c r="X50" s="109">
        <f t="shared" si="85"/>
        <v>2943563</v>
      </c>
      <c r="Y50" s="109">
        <f t="shared" si="85"/>
        <v>1382652</v>
      </c>
      <c r="Z50" s="109">
        <f t="shared" si="85"/>
        <v>1445690</v>
      </c>
      <c r="AA50" s="109">
        <f t="shared" si="85"/>
        <v>1207140</v>
      </c>
      <c r="AB50" s="109">
        <f t="shared" si="85"/>
        <v>82250</v>
      </c>
      <c r="AC50" s="109">
        <f t="shared" si="85"/>
        <v>156300</v>
      </c>
      <c r="AD50" s="109">
        <f t="shared" si="85"/>
        <v>115221</v>
      </c>
      <c r="AE50" s="109">
        <f t="shared" si="85"/>
        <v>607099</v>
      </c>
      <c r="AF50" s="109">
        <f t="shared" si="85"/>
        <v>425769</v>
      </c>
      <c r="AG50" s="109">
        <f t="shared" si="85"/>
        <v>159484</v>
      </c>
      <c r="AH50" s="109">
        <f t="shared" si="85"/>
        <v>21846</v>
      </c>
      <c r="AI50" s="109">
        <f t="shared" si="85"/>
        <v>5316</v>
      </c>
      <c r="AJ50" s="109">
        <f t="shared" si="85"/>
        <v>13290</v>
      </c>
      <c r="AK50" s="109">
        <f t="shared" si="85"/>
        <v>3240</v>
      </c>
      <c r="AL50" s="109">
        <f t="shared" si="85"/>
        <v>0</v>
      </c>
      <c r="AM50" s="109">
        <f t="shared" si="85"/>
        <v>310775</v>
      </c>
      <c r="AN50" s="109">
        <f t="shared" si="85"/>
        <v>70098</v>
      </c>
      <c r="AO50" s="109">
        <f t="shared" si="85"/>
        <v>979465</v>
      </c>
      <c r="AP50" s="109">
        <f t="shared" si="85"/>
        <v>150000</v>
      </c>
      <c r="AQ50" s="109">
        <f t="shared" si="85"/>
        <v>500000</v>
      </c>
      <c r="AR50" s="109">
        <f t="shared" si="85"/>
        <v>707600</v>
      </c>
      <c r="AS50" s="109">
        <f t="shared" si="85"/>
        <v>52865</v>
      </c>
      <c r="AT50" s="109">
        <f t="shared" si="85"/>
        <v>189000</v>
      </c>
      <c r="AU50" s="109">
        <f t="shared" si="85"/>
        <v>0</v>
      </c>
      <c r="AV50" s="109">
        <f t="shared" si="85"/>
        <v>0</v>
      </c>
      <c r="AW50" s="109">
        <f t="shared" si="85"/>
        <v>30000</v>
      </c>
      <c r="AX50" s="109">
        <f t="shared" si="85"/>
        <v>0</v>
      </c>
      <c r="AY50" s="109">
        <f t="shared" si="85"/>
        <v>19200</v>
      </c>
      <c r="AZ50" s="109">
        <f t="shared" si="85"/>
        <v>19200</v>
      </c>
      <c r="BA50" s="106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</row>
    <row r="51" s="98" customFormat="1" ht="25" customHeight="1" spans="1:236">
      <c r="A51" s="112"/>
      <c r="B51" s="107">
        <v>2010301</v>
      </c>
      <c r="C51" s="110" t="s">
        <v>55</v>
      </c>
      <c r="D51" s="109">
        <f t="shared" ref="D51:D56" si="86">E51+W51+AO51+AY51</f>
        <v>2998685</v>
      </c>
      <c r="E51" s="109">
        <f t="shared" ref="E51:E56" si="87">F51+M51+U51+V51</f>
        <v>2012740</v>
      </c>
      <c r="F51" s="109">
        <f t="shared" ref="F51:F56" si="88">G51+H51+L51</f>
        <v>2012740</v>
      </c>
      <c r="G51" s="109">
        <v>810408</v>
      </c>
      <c r="H51" s="109">
        <f t="shared" ref="H51:H56" si="89">I51+J51+K51</f>
        <v>1134798</v>
      </c>
      <c r="I51" s="109">
        <v>1005198</v>
      </c>
      <c r="J51" s="109">
        <v>40500</v>
      </c>
      <c r="K51" s="109">
        <v>89100</v>
      </c>
      <c r="L51" s="109">
        <v>67534</v>
      </c>
      <c r="M51" s="109">
        <f t="shared" ref="M51:M56" si="90">N51+O51+P51</f>
        <v>0</v>
      </c>
      <c r="N51" s="109"/>
      <c r="O51" s="109"/>
      <c r="P51" s="109">
        <f t="shared" ref="P51:P56" si="91">Q51+R51+S51+T51</f>
        <v>0</v>
      </c>
      <c r="Q51" s="109"/>
      <c r="R51" s="109"/>
      <c r="S51" s="109"/>
      <c r="T51" s="109"/>
      <c r="U51" s="109"/>
      <c r="V51" s="109"/>
      <c r="W51" s="109">
        <f t="shared" ref="W51:W56" si="92">X51+AE51+AM51+AN51</f>
        <v>0</v>
      </c>
      <c r="X51" s="109">
        <f t="shared" ref="X51:X56" si="93">Y51+Z51+AD51</f>
        <v>0</v>
      </c>
      <c r="Y51" s="109"/>
      <c r="Z51" s="109">
        <f t="shared" ref="Z51:Z56" si="94">AA51+AB51+AC51</f>
        <v>0</v>
      </c>
      <c r="AA51" s="109"/>
      <c r="AB51" s="109"/>
      <c r="AC51" s="109"/>
      <c r="AD51" s="109"/>
      <c r="AE51" s="109">
        <f t="shared" ref="AE51:AE56" si="95">AF51+AG51+AH51</f>
        <v>0</v>
      </c>
      <c r="AF51" s="109"/>
      <c r="AG51" s="109"/>
      <c r="AH51" s="109">
        <f t="shared" ref="AH51:AH56" si="96">AI51+AJ51+AK51+AL51</f>
        <v>0</v>
      </c>
      <c r="AI51" s="109"/>
      <c r="AJ51" s="109"/>
      <c r="AK51" s="109"/>
      <c r="AL51" s="109"/>
      <c r="AM51" s="109"/>
      <c r="AN51" s="109"/>
      <c r="AO51" s="109">
        <f t="shared" ref="AO51:AO56" si="97">AR51+AS51+AT51+AU51+AV51+AW51+AX51</f>
        <v>979465</v>
      </c>
      <c r="AP51" s="109">
        <v>150000</v>
      </c>
      <c r="AQ51" s="109">
        <v>500000</v>
      </c>
      <c r="AR51" s="109">
        <v>707600</v>
      </c>
      <c r="AS51" s="109">
        <v>52865</v>
      </c>
      <c r="AT51" s="109">
        <v>189000</v>
      </c>
      <c r="AU51" s="109">
        <v>0</v>
      </c>
      <c r="AV51" s="109">
        <v>0</v>
      </c>
      <c r="AW51" s="109">
        <v>30000</v>
      </c>
      <c r="AX51" s="109">
        <v>0</v>
      </c>
      <c r="AY51" s="109">
        <f t="shared" ref="AY51:AY56" si="98">AZ51</f>
        <v>6480</v>
      </c>
      <c r="AZ51" s="109">
        <v>6480</v>
      </c>
      <c r="BA51" s="113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</row>
    <row r="52" s="98" customFormat="1" ht="25" customHeight="1" spans="1:236">
      <c r="A52" s="112"/>
      <c r="B52" s="107">
        <v>2010350</v>
      </c>
      <c r="C52" s="110" t="s">
        <v>56</v>
      </c>
      <c r="D52" s="109">
        <f t="shared" si="86"/>
        <v>3026381</v>
      </c>
      <c r="E52" s="109">
        <f t="shared" si="87"/>
        <v>0</v>
      </c>
      <c r="F52" s="109">
        <f t="shared" si="88"/>
        <v>0</v>
      </c>
      <c r="G52" s="109"/>
      <c r="H52" s="109">
        <f t="shared" si="89"/>
        <v>0</v>
      </c>
      <c r="I52" s="109"/>
      <c r="J52" s="109"/>
      <c r="K52" s="109"/>
      <c r="L52" s="109"/>
      <c r="M52" s="109">
        <f t="shared" si="90"/>
        <v>0</v>
      </c>
      <c r="N52" s="109"/>
      <c r="O52" s="109"/>
      <c r="P52" s="109">
        <f t="shared" si="91"/>
        <v>0</v>
      </c>
      <c r="Q52" s="109"/>
      <c r="R52" s="109"/>
      <c r="S52" s="109"/>
      <c r="T52" s="109"/>
      <c r="U52" s="109"/>
      <c r="V52" s="109"/>
      <c r="W52" s="109">
        <f t="shared" si="92"/>
        <v>3013661</v>
      </c>
      <c r="X52" s="109">
        <f t="shared" si="93"/>
        <v>2943563</v>
      </c>
      <c r="Y52" s="109">
        <v>1382652</v>
      </c>
      <c r="Z52" s="109">
        <f t="shared" si="94"/>
        <v>1445690</v>
      </c>
      <c r="AA52" s="109">
        <v>1207140</v>
      </c>
      <c r="AB52" s="109">
        <v>82250</v>
      </c>
      <c r="AC52" s="109">
        <v>156300</v>
      </c>
      <c r="AD52" s="109">
        <v>115221</v>
      </c>
      <c r="AE52" s="109">
        <f t="shared" si="95"/>
        <v>0</v>
      </c>
      <c r="AF52" s="109"/>
      <c r="AG52" s="109"/>
      <c r="AH52" s="109">
        <f t="shared" si="96"/>
        <v>0</v>
      </c>
      <c r="AI52" s="109"/>
      <c r="AJ52" s="109"/>
      <c r="AK52" s="109"/>
      <c r="AL52" s="109"/>
      <c r="AM52" s="109"/>
      <c r="AN52" s="109">
        <v>70098</v>
      </c>
      <c r="AO52" s="109">
        <f t="shared" si="97"/>
        <v>0</v>
      </c>
      <c r="AP52" s="109"/>
      <c r="AQ52" s="109"/>
      <c r="AR52" s="109"/>
      <c r="AS52" s="109"/>
      <c r="AT52" s="109"/>
      <c r="AU52" s="109"/>
      <c r="AV52" s="109"/>
      <c r="AW52" s="109"/>
      <c r="AX52" s="109"/>
      <c r="AY52" s="109">
        <f t="shared" si="98"/>
        <v>12720</v>
      </c>
      <c r="AZ52" s="109">
        <v>12720</v>
      </c>
      <c r="BA52" s="113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</row>
    <row r="53" s="98" customFormat="1" ht="32" customHeight="1" spans="1:236">
      <c r="A53" s="112"/>
      <c r="B53" s="107">
        <v>2080505</v>
      </c>
      <c r="C53" s="111" t="s">
        <v>57</v>
      </c>
      <c r="D53" s="109">
        <f t="shared" si="86"/>
        <v>716266</v>
      </c>
      <c r="E53" s="109">
        <f t="shared" si="87"/>
        <v>290497</v>
      </c>
      <c r="F53" s="109">
        <f t="shared" si="88"/>
        <v>0</v>
      </c>
      <c r="G53" s="109"/>
      <c r="H53" s="109">
        <f t="shared" si="89"/>
        <v>0</v>
      </c>
      <c r="I53" s="109"/>
      <c r="J53" s="109"/>
      <c r="K53" s="109"/>
      <c r="L53" s="109"/>
      <c r="M53" s="109">
        <f t="shared" si="90"/>
        <v>290497</v>
      </c>
      <c r="N53" s="109">
        <v>290497</v>
      </c>
      <c r="O53" s="109"/>
      <c r="P53" s="109">
        <f t="shared" si="91"/>
        <v>0</v>
      </c>
      <c r="Q53" s="109"/>
      <c r="R53" s="109"/>
      <c r="S53" s="109"/>
      <c r="T53" s="109"/>
      <c r="U53" s="109"/>
      <c r="V53" s="109"/>
      <c r="W53" s="109">
        <f t="shared" si="92"/>
        <v>425769</v>
      </c>
      <c r="X53" s="109">
        <f t="shared" si="93"/>
        <v>0</v>
      </c>
      <c r="Y53" s="109"/>
      <c r="Z53" s="109">
        <f t="shared" si="94"/>
        <v>0</v>
      </c>
      <c r="AA53" s="109"/>
      <c r="AB53" s="109"/>
      <c r="AC53" s="109"/>
      <c r="AD53" s="109"/>
      <c r="AE53" s="109">
        <f t="shared" si="95"/>
        <v>425769</v>
      </c>
      <c r="AF53" s="109">
        <v>425769</v>
      </c>
      <c r="AG53" s="109"/>
      <c r="AH53" s="109">
        <f t="shared" si="96"/>
        <v>0</v>
      </c>
      <c r="AI53" s="109"/>
      <c r="AJ53" s="109"/>
      <c r="AK53" s="109"/>
      <c r="AL53" s="109"/>
      <c r="AM53" s="109"/>
      <c r="AN53" s="109"/>
      <c r="AO53" s="109">
        <f t="shared" si="97"/>
        <v>0</v>
      </c>
      <c r="AP53" s="109"/>
      <c r="AQ53" s="109"/>
      <c r="AR53" s="109"/>
      <c r="AS53" s="109"/>
      <c r="AT53" s="109"/>
      <c r="AU53" s="109"/>
      <c r="AV53" s="109"/>
      <c r="AW53" s="109"/>
      <c r="AX53" s="109"/>
      <c r="AY53" s="109">
        <f t="shared" si="98"/>
        <v>0</v>
      </c>
      <c r="AZ53" s="109"/>
      <c r="BA53" s="113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/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</row>
    <row r="54" s="98" customFormat="1" ht="25" customHeight="1" spans="1:236">
      <c r="A54" s="112"/>
      <c r="B54" s="107">
        <v>2101101</v>
      </c>
      <c r="C54" s="110" t="s">
        <v>58</v>
      </c>
      <c r="D54" s="109">
        <f t="shared" si="86"/>
        <v>123325</v>
      </c>
      <c r="E54" s="109">
        <f t="shared" si="87"/>
        <v>123325</v>
      </c>
      <c r="F54" s="109">
        <f t="shared" si="88"/>
        <v>0</v>
      </c>
      <c r="G54" s="109"/>
      <c r="H54" s="109">
        <f t="shared" si="89"/>
        <v>0</v>
      </c>
      <c r="I54" s="109"/>
      <c r="J54" s="109"/>
      <c r="K54" s="109"/>
      <c r="L54" s="109"/>
      <c r="M54" s="109">
        <f t="shared" si="90"/>
        <v>123325</v>
      </c>
      <c r="N54" s="109"/>
      <c r="O54" s="109">
        <v>108936</v>
      </c>
      <c r="P54" s="109">
        <f t="shared" si="91"/>
        <v>14389</v>
      </c>
      <c r="Q54" s="109">
        <v>3631</v>
      </c>
      <c r="R54" s="109">
        <v>9078</v>
      </c>
      <c r="S54" s="109">
        <v>1680</v>
      </c>
      <c r="T54" s="109"/>
      <c r="U54" s="109"/>
      <c r="V54" s="109"/>
      <c r="W54" s="109">
        <f t="shared" si="92"/>
        <v>0</v>
      </c>
      <c r="X54" s="109">
        <f t="shared" si="93"/>
        <v>0</v>
      </c>
      <c r="Y54" s="109"/>
      <c r="Z54" s="109">
        <f t="shared" si="94"/>
        <v>0</v>
      </c>
      <c r="AA54" s="109"/>
      <c r="AB54" s="109"/>
      <c r="AC54" s="109"/>
      <c r="AD54" s="109"/>
      <c r="AE54" s="109">
        <f t="shared" si="95"/>
        <v>0</v>
      </c>
      <c r="AF54" s="109"/>
      <c r="AG54" s="109"/>
      <c r="AH54" s="109">
        <f t="shared" si="96"/>
        <v>0</v>
      </c>
      <c r="AI54" s="109"/>
      <c r="AJ54" s="109"/>
      <c r="AK54" s="109"/>
      <c r="AL54" s="109"/>
      <c r="AM54" s="109"/>
      <c r="AN54" s="109"/>
      <c r="AO54" s="109">
        <f t="shared" si="97"/>
        <v>0</v>
      </c>
      <c r="AP54" s="109"/>
      <c r="AQ54" s="109"/>
      <c r="AR54" s="109"/>
      <c r="AS54" s="109"/>
      <c r="AT54" s="109"/>
      <c r="AU54" s="109"/>
      <c r="AV54" s="109"/>
      <c r="AW54" s="109"/>
      <c r="AX54" s="109"/>
      <c r="AY54" s="109">
        <f t="shared" si="98"/>
        <v>0</v>
      </c>
      <c r="AZ54" s="109"/>
      <c r="BA54" s="113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4"/>
      <c r="GI54" s="114"/>
      <c r="GJ54" s="114"/>
      <c r="GK54" s="114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  <c r="HD54" s="114"/>
      <c r="HE54" s="114"/>
      <c r="HF54" s="114"/>
      <c r="HG54" s="114"/>
      <c r="HH54" s="114"/>
      <c r="HI54" s="114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4"/>
      <c r="HY54" s="114"/>
      <c r="HZ54" s="114"/>
      <c r="IA54" s="114"/>
      <c r="IB54" s="114"/>
    </row>
    <row r="55" s="98" customFormat="1" ht="25" customHeight="1" spans="1:236">
      <c r="A55" s="112"/>
      <c r="B55" s="107">
        <v>2101102</v>
      </c>
      <c r="C55" s="110" t="s">
        <v>59</v>
      </c>
      <c r="D55" s="109">
        <f t="shared" si="86"/>
        <v>181330</v>
      </c>
      <c r="E55" s="109">
        <f t="shared" si="87"/>
        <v>0</v>
      </c>
      <c r="F55" s="109">
        <f t="shared" si="88"/>
        <v>0</v>
      </c>
      <c r="G55" s="109"/>
      <c r="H55" s="109">
        <f t="shared" si="89"/>
        <v>0</v>
      </c>
      <c r="I55" s="109"/>
      <c r="J55" s="109"/>
      <c r="K55" s="109"/>
      <c r="L55" s="109"/>
      <c r="M55" s="109">
        <f t="shared" si="90"/>
        <v>0</v>
      </c>
      <c r="N55" s="109"/>
      <c r="O55" s="109"/>
      <c r="P55" s="109">
        <f t="shared" si="91"/>
        <v>0</v>
      </c>
      <c r="Q55" s="109"/>
      <c r="R55" s="109"/>
      <c r="S55" s="109"/>
      <c r="T55" s="109"/>
      <c r="U55" s="109"/>
      <c r="V55" s="109"/>
      <c r="W55" s="109">
        <f t="shared" si="92"/>
        <v>181330</v>
      </c>
      <c r="X55" s="109">
        <f t="shared" si="93"/>
        <v>0</v>
      </c>
      <c r="Y55" s="109"/>
      <c r="Z55" s="109">
        <f t="shared" si="94"/>
        <v>0</v>
      </c>
      <c r="AA55" s="109"/>
      <c r="AB55" s="109"/>
      <c r="AC55" s="109"/>
      <c r="AD55" s="109"/>
      <c r="AE55" s="109">
        <f t="shared" si="95"/>
        <v>181330</v>
      </c>
      <c r="AF55" s="109"/>
      <c r="AG55" s="109">
        <v>159484</v>
      </c>
      <c r="AH55" s="109">
        <f t="shared" si="96"/>
        <v>21846</v>
      </c>
      <c r="AI55" s="109">
        <v>5316</v>
      </c>
      <c r="AJ55" s="109">
        <v>13290</v>
      </c>
      <c r="AK55" s="109">
        <v>3240</v>
      </c>
      <c r="AL55" s="109"/>
      <c r="AM55" s="109"/>
      <c r="AN55" s="109"/>
      <c r="AO55" s="109">
        <f t="shared" si="97"/>
        <v>0</v>
      </c>
      <c r="AP55" s="109"/>
      <c r="AQ55" s="109"/>
      <c r="AR55" s="109"/>
      <c r="AS55" s="109"/>
      <c r="AT55" s="109"/>
      <c r="AU55" s="109"/>
      <c r="AV55" s="109"/>
      <c r="AW55" s="109"/>
      <c r="AX55" s="109"/>
      <c r="AY55" s="109">
        <f t="shared" si="98"/>
        <v>0</v>
      </c>
      <c r="AZ55" s="109"/>
      <c r="BA55" s="113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</row>
    <row r="56" s="98" customFormat="1" ht="25" customHeight="1" spans="1:236">
      <c r="A56" s="112"/>
      <c r="B56" s="107">
        <v>2210201</v>
      </c>
      <c r="C56" s="110" t="s">
        <v>60</v>
      </c>
      <c r="D56" s="109">
        <f t="shared" si="86"/>
        <v>528648</v>
      </c>
      <c r="E56" s="109">
        <f t="shared" si="87"/>
        <v>217873</v>
      </c>
      <c r="F56" s="109">
        <f t="shared" si="88"/>
        <v>0</v>
      </c>
      <c r="G56" s="109"/>
      <c r="H56" s="109">
        <f t="shared" si="89"/>
        <v>0</v>
      </c>
      <c r="I56" s="109"/>
      <c r="J56" s="109"/>
      <c r="K56" s="109"/>
      <c r="L56" s="109"/>
      <c r="M56" s="109">
        <f t="shared" si="90"/>
        <v>0</v>
      </c>
      <c r="N56" s="109"/>
      <c r="O56" s="109"/>
      <c r="P56" s="109">
        <f t="shared" si="91"/>
        <v>0</v>
      </c>
      <c r="Q56" s="109"/>
      <c r="R56" s="109"/>
      <c r="S56" s="109"/>
      <c r="T56" s="109"/>
      <c r="U56" s="109">
        <v>217873</v>
      </c>
      <c r="V56" s="109"/>
      <c r="W56" s="109">
        <f t="shared" si="92"/>
        <v>310775</v>
      </c>
      <c r="X56" s="109">
        <f t="shared" si="93"/>
        <v>0</v>
      </c>
      <c r="Y56" s="109"/>
      <c r="Z56" s="109">
        <f t="shared" si="94"/>
        <v>0</v>
      </c>
      <c r="AA56" s="109"/>
      <c r="AB56" s="109"/>
      <c r="AC56" s="109"/>
      <c r="AD56" s="109"/>
      <c r="AE56" s="109">
        <f t="shared" si="95"/>
        <v>0</v>
      </c>
      <c r="AF56" s="109"/>
      <c r="AG56" s="109"/>
      <c r="AH56" s="109">
        <f t="shared" si="96"/>
        <v>0</v>
      </c>
      <c r="AI56" s="109"/>
      <c r="AJ56" s="109"/>
      <c r="AK56" s="109"/>
      <c r="AL56" s="109"/>
      <c r="AM56" s="109">
        <v>310775</v>
      </c>
      <c r="AN56" s="109"/>
      <c r="AO56" s="109">
        <f t="shared" si="97"/>
        <v>0</v>
      </c>
      <c r="AP56" s="109"/>
      <c r="AQ56" s="109"/>
      <c r="AR56" s="109"/>
      <c r="AS56" s="109"/>
      <c r="AT56" s="109"/>
      <c r="AU56" s="109"/>
      <c r="AV56" s="109"/>
      <c r="AW56" s="109"/>
      <c r="AX56" s="109"/>
      <c r="AY56" s="109">
        <f t="shared" si="98"/>
        <v>0</v>
      </c>
      <c r="AZ56" s="109"/>
      <c r="BA56" s="113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4"/>
      <c r="HK56" s="114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4"/>
      <c r="HY56" s="114"/>
      <c r="HZ56" s="114"/>
      <c r="IA56" s="114"/>
      <c r="IB56" s="114"/>
    </row>
    <row r="57" s="98" customFormat="1" ht="25" customHeight="1" spans="1:236">
      <c r="A57" s="112" t="s">
        <v>67</v>
      </c>
      <c r="B57" s="107"/>
      <c r="C57" s="108" t="s">
        <v>54</v>
      </c>
      <c r="D57" s="109">
        <f t="shared" ref="D57:AZ57" si="99">D58+D59+D60+D61+D62+D63</f>
        <v>7016877</v>
      </c>
      <c r="E57" s="109">
        <f t="shared" si="99"/>
        <v>2119317</v>
      </c>
      <c r="F57" s="109">
        <f t="shared" si="99"/>
        <v>1609445</v>
      </c>
      <c r="G57" s="109">
        <f t="shared" si="99"/>
        <v>789948</v>
      </c>
      <c r="H57" s="109">
        <f t="shared" si="99"/>
        <v>753668</v>
      </c>
      <c r="I57" s="109">
        <f t="shared" si="99"/>
        <v>617118</v>
      </c>
      <c r="J57" s="109">
        <f t="shared" si="99"/>
        <v>44750</v>
      </c>
      <c r="K57" s="109">
        <f t="shared" si="99"/>
        <v>91800</v>
      </c>
      <c r="L57" s="109">
        <f t="shared" si="99"/>
        <v>65829</v>
      </c>
      <c r="M57" s="109">
        <f t="shared" si="99"/>
        <v>341024</v>
      </c>
      <c r="N57" s="109">
        <f t="shared" si="99"/>
        <v>225131</v>
      </c>
      <c r="O57" s="109">
        <f t="shared" si="99"/>
        <v>84424</v>
      </c>
      <c r="P57" s="109">
        <f t="shared" si="99"/>
        <v>31469</v>
      </c>
      <c r="Q57" s="109">
        <f t="shared" si="99"/>
        <v>2814</v>
      </c>
      <c r="R57" s="109">
        <f t="shared" si="99"/>
        <v>7035</v>
      </c>
      <c r="S57" s="109">
        <f t="shared" si="99"/>
        <v>1620</v>
      </c>
      <c r="T57" s="109">
        <f t="shared" si="99"/>
        <v>20000</v>
      </c>
      <c r="U57" s="109">
        <f t="shared" si="99"/>
        <v>168848</v>
      </c>
      <c r="V57" s="109">
        <f t="shared" si="99"/>
        <v>0</v>
      </c>
      <c r="W57" s="109">
        <f t="shared" si="99"/>
        <v>3916117</v>
      </c>
      <c r="X57" s="109">
        <f t="shared" si="99"/>
        <v>2868803</v>
      </c>
      <c r="Y57" s="109">
        <f t="shared" si="99"/>
        <v>1389972</v>
      </c>
      <c r="Z57" s="109">
        <f t="shared" si="99"/>
        <v>1363000</v>
      </c>
      <c r="AA57" s="109">
        <f t="shared" si="99"/>
        <v>1133250</v>
      </c>
      <c r="AB57" s="109">
        <f t="shared" si="99"/>
        <v>82750</v>
      </c>
      <c r="AC57" s="109">
        <f t="shared" si="99"/>
        <v>147000</v>
      </c>
      <c r="AD57" s="109">
        <f t="shared" si="99"/>
        <v>115831</v>
      </c>
      <c r="AE57" s="109">
        <f t="shared" si="99"/>
        <v>607967</v>
      </c>
      <c r="AF57" s="109">
        <f t="shared" si="99"/>
        <v>426521</v>
      </c>
      <c r="AG57" s="109">
        <f t="shared" si="99"/>
        <v>159587</v>
      </c>
      <c r="AH57" s="109">
        <f t="shared" si="99"/>
        <v>21859</v>
      </c>
      <c r="AI57" s="109">
        <f t="shared" si="99"/>
        <v>5320</v>
      </c>
      <c r="AJ57" s="109">
        <f t="shared" si="99"/>
        <v>13299</v>
      </c>
      <c r="AK57" s="109">
        <f t="shared" si="99"/>
        <v>3240</v>
      </c>
      <c r="AL57" s="109">
        <f t="shared" si="99"/>
        <v>0</v>
      </c>
      <c r="AM57" s="109">
        <f t="shared" si="99"/>
        <v>302787</v>
      </c>
      <c r="AN57" s="109">
        <f t="shared" si="99"/>
        <v>136560</v>
      </c>
      <c r="AO57" s="109">
        <f t="shared" si="99"/>
        <v>965963</v>
      </c>
      <c r="AP57" s="109">
        <f t="shared" si="99"/>
        <v>200000</v>
      </c>
      <c r="AQ57" s="109">
        <f t="shared" si="99"/>
        <v>500000</v>
      </c>
      <c r="AR57" s="109">
        <f t="shared" si="99"/>
        <v>694800</v>
      </c>
      <c r="AS57" s="109">
        <f t="shared" si="99"/>
        <v>47163</v>
      </c>
      <c r="AT57" s="109">
        <f t="shared" si="99"/>
        <v>174000</v>
      </c>
      <c r="AU57" s="109">
        <f t="shared" si="99"/>
        <v>0</v>
      </c>
      <c r="AV57" s="109">
        <f t="shared" si="99"/>
        <v>0</v>
      </c>
      <c r="AW57" s="109">
        <f t="shared" si="99"/>
        <v>50000</v>
      </c>
      <c r="AX57" s="109">
        <f t="shared" si="99"/>
        <v>0</v>
      </c>
      <c r="AY57" s="109">
        <f t="shared" si="99"/>
        <v>15480</v>
      </c>
      <c r="AZ57" s="109">
        <f t="shared" si="99"/>
        <v>15480</v>
      </c>
      <c r="BA57" s="106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4"/>
      <c r="GI57" s="114"/>
      <c r="GJ57" s="114"/>
      <c r="GK57" s="114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4"/>
      <c r="GW57" s="114"/>
      <c r="GX57" s="114"/>
      <c r="GY57" s="114"/>
      <c r="GZ57" s="114"/>
      <c r="HA57" s="114"/>
      <c r="HB57" s="114"/>
      <c r="HC57" s="114"/>
      <c r="HD57" s="114"/>
      <c r="HE57" s="114"/>
      <c r="HF57" s="114"/>
      <c r="HG57" s="114"/>
      <c r="HH57" s="114"/>
      <c r="HI57" s="114"/>
      <c r="HJ57" s="114"/>
      <c r="HK57" s="114"/>
      <c r="HL57" s="114"/>
      <c r="HM57" s="114"/>
      <c r="HN57" s="114"/>
      <c r="HO57" s="114"/>
      <c r="HP57" s="114"/>
      <c r="HQ57" s="114"/>
      <c r="HR57" s="114"/>
      <c r="HS57" s="114"/>
      <c r="HT57" s="114"/>
      <c r="HU57" s="114"/>
      <c r="HV57" s="114"/>
      <c r="HW57" s="114"/>
      <c r="HX57" s="114"/>
      <c r="HY57" s="114"/>
      <c r="HZ57" s="114"/>
      <c r="IA57" s="114"/>
      <c r="IB57" s="114"/>
    </row>
    <row r="58" s="98" customFormat="1" ht="25" customHeight="1" spans="1:236">
      <c r="A58" s="112"/>
      <c r="B58" s="107">
        <v>2010301</v>
      </c>
      <c r="C58" s="110" t="s">
        <v>55</v>
      </c>
      <c r="D58" s="109">
        <f t="shared" ref="D58:D63" si="100">E58+W58+AO58+AY58</f>
        <v>2604888</v>
      </c>
      <c r="E58" s="109">
        <f t="shared" ref="E58:E63" si="101">F58+M58+U58+V58</f>
        <v>1629445</v>
      </c>
      <c r="F58" s="109">
        <f t="shared" ref="F58:F63" si="102">G58+H58+L58</f>
        <v>1609445</v>
      </c>
      <c r="G58" s="109">
        <v>789948</v>
      </c>
      <c r="H58" s="109">
        <f t="shared" ref="H58:H63" si="103">I58+J58+K58</f>
        <v>753668</v>
      </c>
      <c r="I58" s="109">
        <v>617118</v>
      </c>
      <c r="J58" s="109">
        <v>44750</v>
      </c>
      <c r="K58" s="109">
        <v>91800</v>
      </c>
      <c r="L58" s="109">
        <v>65829</v>
      </c>
      <c r="M58" s="109">
        <f t="shared" ref="M58:M63" si="104">N58+O58+P58</f>
        <v>20000</v>
      </c>
      <c r="N58" s="109"/>
      <c r="O58" s="109"/>
      <c r="P58" s="109">
        <f t="shared" ref="P58:P63" si="105">Q58+R58+S58+T58</f>
        <v>20000</v>
      </c>
      <c r="Q58" s="109"/>
      <c r="R58" s="109"/>
      <c r="S58" s="109"/>
      <c r="T58" s="109">
        <v>20000</v>
      </c>
      <c r="U58" s="109"/>
      <c r="V58" s="109"/>
      <c r="W58" s="109">
        <f t="shared" ref="W58:W63" si="106">X58+AE58+AM58+AN58</f>
        <v>0</v>
      </c>
      <c r="X58" s="109">
        <f t="shared" ref="X58:X63" si="107">Y58+Z58+AD58</f>
        <v>0</v>
      </c>
      <c r="Y58" s="109"/>
      <c r="Z58" s="109">
        <f t="shared" ref="Z58:Z63" si="108">AA58+AB58+AC58</f>
        <v>0</v>
      </c>
      <c r="AA58" s="109"/>
      <c r="AB58" s="109"/>
      <c r="AC58" s="109"/>
      <c r="AD58" s="109"/>
      <c r="AE58" s="109">
        <f t="shared" ref="AE58:AE63" si="109">AF58+AG58+AH58</f>
        <v>0</v>
      </c>
      <c r="AF58" s="109"/>
      <c r="AG58" s="109"/>
      <c r="AH58" s="109">
        <f t="shared" ref="AH58:AH63" si="110">AI58+AJ58+AK58+AL58</f>
        <v>0</v>
      </c>
      <c r="AI58" s="109"/>
      <c r="AJ58" s="109"/>
      <c r="AK58" s="109"/>
      <c r="AL58" s="109"/>
      <c r="AM58" s="109"/>
      <c r="AN58" s="109"/>
      <c r="AO58" s="109">
        <f t="shared" ref="AO58:AO63" si="111">AR58+AS58+AT58+AU58+AV58+AW58+AX58</f>
        <v>965963</v>
      </c>
      <c r="AP58" s="109">
        <v>200000</v>
      </c>
      <c r="AQ58" s="109">
        <v>500000</v>
      </c>
      <c r="AR58" s="109">
        <v>694800</v>
      </c>
      <c r="AS58" s="109">
        <v>47163</v>
      </c>
      <c r="AT58" s="109">
        <v>174000</v>
      </c>
      <c r="AU58" s="109"/>
      <c r="AV58" s="109"/>
      <c r="AW58" s="109">
        <v>50000</v>
      </c>
      <c r="AX58" s="109"/>
      <c r="AY58" s="109">
        <f t="shared" ref="AY58:AY63" si="112">AZ58</f>
        <v>9480</v>
      </c>
      <c r="AZ58" s="109">
        <v>9480</v>
      </c>
      <c r="BA58" s="113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  <c r="GF58" s="114"/>
      <c r="GG58" s="114"/>
      <c r="GH58" s="114"/>
      <c r="GI58" s="114"/>
      <c r="GJ58" s="114"/>
      <c r="GK58" s="114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4"/>
      <c r="GW58" s="114"/>
      <c r="GX58" s="114"/>
      <c r="GY58" s="114"/>
      <c r="GZ58" s="114"/>
      <c r="HA58" s="114"/>
      <c r="HB58" s="114"/>
      <c r="HC58" s="114"/>
      <c r="HD58" s="114"/>
      <c r="HE58" s="114"/>
      <c r="HF58" s="114"/>
      <c r="HG58" s="114"/>
      <c r="HH58" s="114"/>
      <c r="HI58" s="114"/>
      <c r="HJ58" s="114"/>
      <c r="HK58" s="114"/>
      <c r="HL58" s="114"/>
      <c r="HM58" s="114"/>
      <c r="HN58" s="114"/>
      <c r="HO58" s="114"/>
      <c r="HP58" s="114"/>
      <c r="HQ58" s="114"/>
      <c r="HR58" s="114"/>
      <c r="HS58" s="114"/>
      <c r="HT58" s="114"/>
      <c r="HU58" s="114"/>
      <c r="HV58" s="114"/>
      <c r="HW58" s="114"/>
      <c r="HX58" s="114"/>
      <c r="HY58" s="114"/>
      <c r="HZ58" s="114"/>
      <c r="IA58" s="114"/>
      <c r="IB58" s="114"/>
    </row>
    <row r="59" s="98" customFormat="1" ht="25" customHeight="1" spans="1:236">
      <c r="A59" s="112"/>
      <c r="B59" s="107">
        <v>2010350</v>
      </c>
      <c r="C59" s="110" t="s">
        <v>56</v>
      </c>
      <c r="D59" s="109">
        <f t="shared" si="100"/>
        <v>3011363</v>
      </c>
      <c r="E59" s="109">
        <f t="shared" si="101"/>
        <v>0</v>
      </c>
      <c r="F59" s="109">
        <f t="shared" si="102"/>
        <v>0</v>
      </c>
      <c r="G59" s="109"/>
      <c r="H59" s="109">
        <f t="shared" si="103"/>
        <v>0</v>
      </c>
      <c r="I59" s="109"/>
      <c r="J59" s="109"/>
      <c r="K59" s="109"/>
      <c r="L59" s="109"/>
      <c r="M59" s="109">
        <f t="shared" si="104"/>
        <v>0</v>
      </c>
      <c r="N59" s="109"/>
      <c r="O59" s="109"/>
      <c r="P59" s="109">
        <f t="shared" si="105"/>
        <v>0</v>
      </c>
      <c r="Q59" s="109"/>
      <c r="R59" s="109"/>
      <c r="S59" s="109"/>
      <c r="T59" s="109"/>
      <c r="U59" s="109"/>
      <c r="V59" s="109"/>
      <c r="W59" s="109">
        <f t="shared" si="106"/>
        <v>3005363</v>
      </c>
      <c r="X59" s="109">
        <f t="shared" si="107"/>
        <v>2868803</v>
      </c>
      <c r="Y59" s="109">
        <v>1389972</v>
      </c>
      <c r="Z59" s="109">
        <f t="shared" si="108"/>
        <v>1363000</v>
      </c>
      <c r="AA59" s="109">
        <v>1133250</v>
      </c>
      <c r="AB59" s="109">
        <v>82750</v>
      </c>
      <c r="AC59" s="109">
        <v>147000</v>
      </c>
      <c r="AD59" s="109">
        <v>115831</v>
      </c>
      <c r="AE59" s="109">
        <f t="shared" si="109"/>
        <v>0</v>
      </c>
      <c r="AF59" s="109"/>
      <c r="AG59" s="109"/>
      <c r="AH59" s="109">
        <f t="shared" si="110"/>
        <v>0</v>
      </c>
      <c r="AI59" s="109"/>
      <c r="AJ59" s="109"/>
      <c r="AK59" s="109"/>
      <c r="AL59" s="109"/>
      <c r="AM59" s="109"/>
      <c r="AN59" s="109">
        <v>136560</v>
      </c>
      <c r="AO59" s="109">
        <f t="shared" si="111"/>
        <v>0</v>
      </c>
      <c r="AP59" s="109"/>
      <c r="AQ59" s="109"/>
      <c r="AR59" s="109"/>
      <c r="AS59" s="109"/>
      <c r="AT59" s="109"/>
      <c r="AU59" s="109"/>
      <c r="AV59" s="109"/>
      <c r="AW59" s="109"/>
      <c r="AX59" s="109"/>
      <c r="AY59" s="109">
        <f t="shared" si="112"/>
        <v>6000</v>
      </c>
      <c r="AZ59" s="109">
        <v>6000</v>
      </c>
      <c r="BA59" s="113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  <c r="GF59" s="114"/>
      <c r="GG59" s="114"/>
      <c r="GH59" s="114"/>
      <c r="GI59" s="114"/>
      <c r="GJ59" s="114"/>
      <c r="GK59" s="114"/>
      <c r="GL59" s="114"/>
      <c r="GM59" s="114"/>
      <c r="GN59" s="114"/>
      <c r="GO59" s="114"/>
      <c r="GP59" s="114"/>
      <c r="GQ59" s="114"/>
      <c r="GR59" s="114"/>
      <c r="GS59" s="114"/>
      <c r="GT59" s="114"/>
      <c r="GU59" s="114"/>
      <c r="GV59" s="114"/>
      <c r="GW59" s="114"/>
      <c r="GX59" s="114"/>
      <c r="GY59" s="114"/>
      <c r="GZ59" s="114"/>
      <c r="HA59" s="114"/>
      <c r="HB59" s="114"/>
      <c r="HC59" s="114"/>
      <c r="HD59" s="114"/>
      <c r="HE59" s="114"/>
      <c r="HF59" s="114"/>
      <c r="HG59" s="114"/>
      <c r="HH59" s="114"/>
      <c r="HI59" s="114"/>
      <c r="HJ59" s="114"/>
      <c r="HK59" s="114"/>
      <c r="HL59" s="114"/>
      <c r="HM59" s="114"/>
      <c r="HN59" s="114"/>
      <c r="HO59" s="114"/>
      <c r="HP59" s="114"/>
      <c r="HQ59" s="114"/>
      <c r="HR59" s="114"/>
      <c r="HS59" s="114"/>
      <c r="HT59" s="114"/>
      <c r="HU59" s="114"/>
      <c r="HV59" s="114"/>
      <c r="HW59" s="114"/>
      <c r="HX59" s="114"/>
      <c r="HY59" s="114"/>
      <c r="HZ59" s="114"/>
      <c r="IA59" s="114"/>
      <c r="IB59" s="114"/>
    </row>
    <row r="60" s="98" customFormat="1" ht="29" customHeight="1" spans="1:236">
      <c r="A60" s="112"/>
      <c r="B60" s="107">
        <v>2080505</v>
      </c>
      <c r="C60" s="111" t="s">
        <v>57</v>
      </c>
      <c r="D60" s="109">
        <f t="shared" si="100"/>
        <v>651652</v>
      </c>
      <c r="E60" s="109">
        <f t="shared" si="101"/>
        <v>225131</v>
      </c>
      <c r="F60" s="109">
        <f t="shared" si="102"/>
        <v>0</v>
      </c>
      <c r="G60" s="109"/>
      <c r="H60" s="109">
        <f t="shared" si="103"/>
        <v>0</v>
      </c>
      <c r="I60" s="109"/>
      <c r="J60" s="109"/>
      <c r="K60" s="109"/>
      <c r="L60" s="109"/>
      <c r="M60" s="109">
        <f t="shared" si="104"/>
        <v>225131</v>
      </c>
      <c r="N60" s="109">
        <v>225131</v>
      </c>
      <c r="O60" s="109"/>
      <c r="P60" s="109">
        <f t="shared" si="105"/>
        <v>0</v>
      </c>
      <c r="Q60" s="109"/>
      <c r="R60" s="109"/>
      <c r="S60" s="109"/>
      <c r="T60" s="109"/>
      <c r="U60" s="109"/>
      <c r="V60" s="109"/>
      <c r="W60" s="109">
        <f t="shared" si="106"/>
        <v>426521</v>
      </c>
      <c r="X60" s="109">
        <f t="shared" si="107"/>
        <v>0</v>
      </c>
      <c r="Y60" s="109"/>
      <c r="Z60" s="109">
        <f t="shared" si="108"/>
        <v>0</v>
      </c>
      <c r="AA60" s="109"/>
      <c r="AB60" s="109"/>
      <c r="AC60" s="109"/>
      <c r="AD60" s="109"/>
      <c r="AE60" s="109">
        <f t="shared" si="109"/>
        <v>426521</v>
      </c>
      <c r="AF60" s="109">
        <v>426521</v>
      </c>
      <c r="AG60" s="109"/>
      <c r="AH60" s="109">
        <f t="shared" si="110"/>
        <v>0</v>
      </c>
      <c r="AI60" s="109"/>
      <c r="AJ60" s="109"/>
      <c r="AK60" s="109"/>
      <c r="AL60" s="109"/>
      <c r="AM60" s="109"/>
      <c r="AN60" s="109"/>
      <c r="AO60" s="109">
        <f t="shared" si="111"/>
        <v>0</v>
      </c>
      <c r="AP60" s="109"/>
      <c r="AQ60" s="109"/>
      <c r="AR60" s="109"/>
      <c r="AS60" s="109"/>
      <c r="AT60" s="109"/>
      <c r="AU60" s="109"/>
      <c r="AV60" s="109"/>
      <c r="AW60" s="109"/>
      <c r="AX60" s="109"/>
      <c r="AY60" s="109">
        <f t="shared" si="112"/>
        <v>0</v>
      </c>
      <c r="AZ60" s="109"/>
      <c r="BA60" s="113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4"/>
      <c r="EL60" s="114"/>
      <c r="EM60" s="114"/>
      <c r="EN60" s="114"/>
      <c r="EO60" s="114"/>
      <c r="EP60" s="114"/>
      <c r="EQ60" s="114"/>
      <c r="ER60" s="114"/>
      <c r="ES60" s="114"/>
      <c r="ET60" s="114"/>
      <c r="EU60" s="114"/>
      <c r="EV60" s="114"/>
      <c r="EW60" s="114"/>
      <c r="EX60" s="114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4"/>
      <c r="FL60" s="114"/>
      <c r="FM60" s="114"/>
      <c r="FN60" s="114"/>
      <c r="FO60" s="114"/>
      <c r="FP60" s="114"/>
      <c r="FQ60" s="114"/>
      <c r="FR60" s="114"/>
      <c r="FS60" s="114"/>
      <c r="FT60" s="114"/>
      <c r="FU60" s="114"/>
      <c r="FV60" s="114"/>
      <c r="FW60" s="114"/>
      <c r="FX60" s="114"/>
      <c r="FY60" s="114"/>
      <c r="FZ60" s="114"/>
      <c r="GA60" s="114"/>
      <c r="GB60" s="114"/>
      <c r="GC60" s="114"/>
      <c r="GD60" s="114"/>
      <c r="GE60" s="114"/>
      <c r="GF60" s="114"/>
      <c r="GG60" s="114"/>
      <c r="GH60" s="114"/>
      <c r="GI60" s="114"/>
      <c r="GJ60" s="114"/>
      <c r="GK60" s="114"/>
      <c r="GL60" s="114"/>
      <c r="GM60" s="114"/>
      <c r="GN60" s="114"/>
      <c r="GO60" s="114"/>
      <c r="GP60" s="114"/>
      <c r="GQ60" s="114"/>
      <c r="GR60" s="114"/>
      <c r="GS60" s="114"/>
      <c r="GT60" s="114"/>
      <c r="GU60" s="114"/>
      <c r="GV60" s="114"/>
      <c r="GW60" s="114"/>
      <c r="GX60" s="114"/>
      <c r="GY60" s="114"/>
      <c r="GZ60" s="114"/>
      <c r="HA60" s="114"/>
      <c r="HB60" s="114"/>
      <c r="HC60" s="114"/>
      <c r="HD60" s="114"/>
      <c r="HE60" s="114"/>
      <c r="HF60" s="114"/>
      <c r="HG60" s="114"/>
      <c r="HH60" s="114"/>
      <c r="HI60" s="114"/>
      <c r="HJ60" s="114"/>
      <c r="HK60" s="114"/>
      <c r="HL60" s="114"/>
      <c r="HM60" s="114"/>
      <c r="HN60" s="114"/>
      <c r="HO60" s="114"/>
      <c r="HP60" s="114"/>
      <c r="HQ60" s="114"/>
      <c r="HR60" s="114"/>
      <c r="HS60" s="114"/>
      <c r="HT60" s="114"/>
      <c r="HU60" s="114"/>
      <c r="HV60" s="114"/>
      <c r="HW60" s="114"/>
      <c r="HX60" s="114"/>
      <c r="HY60" s="114"/>
      <c r="HZ60" s="114"/>
      <c r="IA60" s="114"/>
      <c r="IB60" s="114"/>
    </row>
    <row r="61" s="98" customFormat="1" ht="25" customHeight="1" spans="1:236">
      <c r="A61" s="112"/>
      <c r="B61" s="107">
        <v>2101101</v>
      </c>
      <c r="C61" s="110" t="s">
        <v>58</v>
      </c>
      <c r="D61" s="109">
        <f t="shared" si="100"/>
        <v>95893</v>
      </c>
      <c r="E61" s="109">
        <f t="shared" si="101"/>
        <v>95893</v>
      </c>
      <c r="F61" s="109">
        <f t="shared" si="102"/>
        <v>0</v>
      </c>
      <c r="G61" s="109"/>
      <c r="H61" s="109">
        <f t="shared" si="103"/>
        <v>0</v>
      </c>
      <c r="I61" s="109"/>
      <c r="J61" s="109"/>
      <c r="K61" s="109"/>
      <c r="L61" s="109"/>
      <c r="M61" s="109">
        <f t="shared" si="104"/>
        <v>95893</v>
      </c>
      <c r="N61" s="109"/>
      <c r="O61" s="109">
        <v>84424</v>
      </c>
      <c r="P61" s="109">
        <f t="shared" si="105"/>
        <v>11469</v>
      </c>
      <c r="Q61" s="109">
        <v>2814</v>
      </c>
      <c r="R61" s="109">
        <v>7035</v>
      </c>
      <c r="S61" s="109">
        <v>1620</v>
      </c>
      <c r="T61" s="109"/>
      <c r="U61" s="109"/>
      <c r="V61" s="109"/>
      <c r="W61" s="109">
        <f t="shared" si="106"/>
        <v>0</v>
      </c>
      <c r="X61" s="109">
        <f t="shared" si="107"/>
        <v>0</v>
      </c>
      <c r="Y61" s="109"/>
      <c r="Z61" s="109">
        <f t="shared" si="108"/>
        <v>0</v>
      </c>
      <c r="AA61" s="109"/>
      <c r="AB61" s="109"/>
      <c r="AC61" s="109"/>
      <c r="AD61" s="109"/>
      <c r="AE61" s="109">
        <f t="shared" si="109"/>
        <v>0</v>
      </c>
      <c r="AF61" s="109"/>
      <c r="AG61" s="109"/>
      <c r="AH61" s="109">
        <f t="shared" si="110"/>
        <v>0</v>
      </c>
      <c r="AI61" s="109"/>
      <c r="AJ61" s="109"/>
      <c r="AK61" s="109"/>
      <c r="AL61" s="109"/>
      <c r="AM61" s="109"/>
      <c r="AN61" s="109"/>
      <c r="AO61" s="109">
        <f t="shared" si="111"/>
        <v>0</v>
      </c>
      <c r="AP61" s="109"/>
      <c r="AQ61" s="109"/>
      <c r="AR61" s="109"/>
      <c r="AS61" s="109"/>
      <c r="AT61" s="109"/>
      <c r="AU61" s="109"/>
      <c r="AV61" s="109"/>
      <c r="AW61" s="109"/>
      <c r="AX61" s="109"/>
      <c r="AY61" s="109">
        <f t="shared" si="112"/>
        <v>0</v>
      </c>
      <c r="AZ61" s="109"/>
      <c r="BA61" s="113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4"/>
      <c r="GI61" s="114"/>
      <c r="GJ61" s="114"/>
      <c r="GK61" s="114"/>
      <c r="GL61" s="114"/>
      <c r="GM61" s="114"/>
      <c r="GN61" s="114"/>
      <c r="GO61" s="114"/>
      <c r="GP61" s="114"/>
      <c r="GQ61" s="114"/>
      <c r="GR61" s="114"/>
      <c r="GS61" s="114"/>
      <c r="GT61" s="114"/>
      <c r="GU61" s="114"/>
      <c r="GV61" s="114"/>
      <c r="GW61" s="114"/>
      <c r="GX61" s="114"/>
      <c r="GY61" s="114"/>
      <c r="GZ61" s="114"/>
      <c r="HA61" s="114"/>
      <c r="HB61" s="114"/>
      <c r="HC61" s="114"/>
      <c r="HD61" s="114"/>
      <c r="HE61" s="114"/>
      <c r="HF61" s="114"/>
      <c r="HG61" s="114"/>
      <c r="HH61" s="114"/>
      <c r="HI61" s="114"/>
      <c r="HJ61" s="114"/>
      <c r="HK61" s="114"/>
      <c r="HL61" s="114"/>
      <c r="HM61" s="114"/>
      <c r="HN61" s="114"/>
      <c r="HO61" s="114"/>
      <c r="HP61" s="114"/>
      <c r="HQ61" s="114"/>
      <c r="HR61" s="114"/>
      <c r="HS61" s="114"/>
      <c r="HT61" s="114"/>
      <c r="HU61" s="114"/>
      <c r="HV61" s="114"/>
      <c r="HW61" s="114"/>
      <c r="HX61" s="114"/>
      <c r="HY61" s="114"/>
      <c r="HZ61" s="114"/>
      <c r="IA61" s="114"/>
      <c r="IB61" s="114"/>
    </row>
    <row r="62" s="98" customFormat="1" ht="25" customHeight="1" spans="1:236">
      <c r="A62" s="112"/>
      <c r="B62" s="107">
        <v>2101102</v>
      </c>
      <c r="C62" s="110" t="s">
        <v>59</v>
      </c>
      <c r="D62" s="109">
        <f t="shared" si="100"/>
        <v>181446</v>
      </c>
      <c r="E62" s="109">
        <f t="shared" si="101"/>
        <v>0</v>
      </c>
      <c r="F62" s="109">
        <f t="shared" si="102"/>
        <v>0</v>
      </c>
      <c r="G62" s="109"/>
      <c r="H62" s="109">
        <f t="shared" si="103"/>
        <v>0</v>
      </c>
      <c r="I62" s="109"/>
      <c r="J62" s="109"/>
      <c r="K62" s="109"/>
      <c r="L62" s="109"/>
      <c r="M62" s="109">
        <f t="shared" si="104"/>
        <v>0</v>
      </c>
      <c r="N62" s="109"/>
      <c r="O62" s="109"/>
      <c r="P62" s="109">
        <f t="shared" si="105"/>
        <v>0</v>
      </c>
      <c r="Q62" s="109"/>
      <c r="R62" s="109"/>
      <c r="S62" s="109"/>
      <c r="T62" s="109"/>
      <c r="U62" s="109"/>
      <c r="V62" s="109"/>
      <c r="W62" s="109">
        <f t="shared" si="106"/>
        <v>181446</v>
      </c>
      <c r="X62" s="109">
        <f t="shared" si="107"/>
        <v>0</v>
      </c>
      <c r="Y62" s="109"/>
      <c r="Z62" s="109">
        <f t="shared" si="108"/>
        <v>0</v>
      </c>
      <c r="AA62" s="109"/>
      <c r="AB62" s="109"/>
      <c r="AC62" s="109"/>
      <c r="AD62" s="109"/>
      <c r="AE62" s="109">
        <f t="shared" si="109"/>
        <v>181446</v>
      </c>
      <c r="AF62" s="109"/>
      <c r="AG62" s="109">
        <v>159587</v>
      </c>
      <c r="AH62" s="109">
        <f t="shared" si="110"/>
        <v>21859</v>
      </c>
      <c r="AI62" s="109">
        <v>5320</v>
      </c>
      <c r="AJ62" s="109">
        <v>13299</v>
      </c>
      <c r="AK62" s="109">
        <v>3240</v>
      </c>
      <c r="AL62" s="109"/>
      <c r="AM62" s="109"/>
      <c r="AN62" s="109"/>
      <c r="AO62" s="109">
        <f t="shared" si="111"/>
        <v>0</v>
      </c>
      <c r="AP62" s="109"/>
      <c r="AQ62" s="109"/>
      <c r="AR62" s="109"/>
      <c r="AS62" s="109"/>
      <c r="AT62" s="109"/>
      <c r="AU62" s="109"/>
      <c r="AV62" s="109"/>
      <c r="AW62" s="109"/>
      <c r="AX62" s="109"/>
      <c r="AY62" s="109">
        <f t="shared" si="112"/>
        <v>0</v>
      </c>
      <c r="AZ62" s="109"/>
      <c r="BA62" s="113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</row>
    <row r="63" s="98" customFormat="1" ht="25" customHeight="1" spans="1:236">
      <c r="A63" s="112"/>
      <c r="B63" s="107">
        <v>2210201</v>
      </c>
      <c r="C63" s="110" t="s">
        <v>60</v>
      </c>
      <c r="D63" s="109">
        <f t="shared" si="100"/>
        <v>471635</v>
      </c>
      <c r="E63" s="109">
        <f t="shared" si="101"/>
        <v>168848</v>
      </c>
      <c r="F63" s="109">
        <f t="shared" si="102"/>
        <v>0</v>
      </c>
      <c r="G63" s="109"/>
      <c r="H63" s="109">
        <f t="shared" si="103"/>
        <v>0</v>
      </c>
      <c r="I63" s="109"/>
      <c r="J63" s="109"/>
      <c r="K63" s="109"/>
      <c r="L63" s="109"/>
      <c r="M63" s="109">
        <f t="shared" si="104"/>
        <v>0</v>
      </c>
      <c r="N63" s="109"/>
      <c r="O63" s="109"/>
      <c r="P63" s="109">
        <f t="shared" si="105"/>
        <v>0</v>
      </c>
      <c r="Q63" s="109"/>
      <c r="R63" s="109"/>
      <c r="S63" s="109"/>
      <c r="T63" s="109"/>
      <c r="U63" s="109">
        <v>168848</v>
      </c>
      <c r="V63" s="109"/>
      <c r="W63" s="109">
        <f t="shared" si="106"/>
        <v>302787</v>
      </c>
      <c r="X63" s="109">
        <f t="shared" si="107"/>
        <v>0</v>
      </c>
      <c r="Y63" s="109"/>
      <c r="Z63" s="109">
        <f t="shared" si="108"/>
        <v>0</v>
      </c>
      <c r="AA63" s="109"/>
      <c r="AB63" s="109"/>
      <c r="AC63" s="109"/>
      <c r="AD63" s="109"/>
      <c r="AE63" s="109">
        <f t="shared" si="109"/>
        <v>0</v>
      </c>
      <c r="AF63" s="109"/>
      <c r="AG63" s="109"/>
      <c r="AH63" s="109">
        <f t="shared" si="110"/>
        <v>0</v>
      </c>
      <c r="AI63" s="109"/>
      <c r="AJ63" s="109"/>
      <c r="AK63" s="109"/>
      <c r="AL63" s="109"/>
      <c r="AM63" s="109">
        <v>302787</v>
      </c>
      <c r="AN63" s="109"/>
      <c r="AO63" s="109">
        <f t="shared" si="111"/>
        <v>0</v>
      </c>
      <c r="AP63" s="109"/>
      <c r="AQ63" s="109"/>
      <c r="AR63" s="109"/>
      <c r="AS63" s="109"/>
      <c r="AT63" s="109"/>
      <c r="AU63" s="109"/>
      <c r="AV63" s="109"/>
      <c r="AW63" s="109"/>
      <c r="AX63" s="109"/>
      <c r="AY63" s="109">
        <f t="shared" si="112"/>
        <v>0</v>
      </c>
      <c r="AZ63" s="109"/>
      <c r="BA63" s="113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4"/>
      <c r="HA63" s="114"/>
      <c r="HB63" s="114"/>
      <c r="HC63" s="114"/>
      <c r="HD63" s="114"/>
      <c r="HE63" s="114"/>
      <c r="HF63" s="114"/>
      <c r="HG63" s="114"/>
      <c r="HH63" s="114"/>
      <c r="HI63" s="114"/>
      <c r="HJ63" s="114"/>
      <c r="HK63" s="114"/>
      <c r="HL63" s="114"/>
      <c r="HM63" s="114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</row>
    <row r="64" s="98" customFormat="1" ht="25" customHeight="1" spans="1:236">
      <c r="A64" s="112" t="s">
        <v>68</v>
      </c>
      <c r="B64" s="107"/>
      <c r="C64" s="108" t="s">
        <v>54</v>
      </c>
      <c r="D64" s="109">
        <f t="shared" ref="D64:AZ64" si="113">D65+D66+D67+D68+D69+D70</f>
        <v>7108102</v>
      </c>
      <c r="E64" s="109">
        <f t="shared" si="113"/>
        <v>2154672</v>
      </c>
      <c r="F64" s="109">
        <f t="shared" si="113"/>
        <v>1628389</v>
      </c>
      <c r="G64" s="109">
        <f t="shared" si="113"/>
        <v>795108</v>
      </c>
      <c r="H64" s="109">
        <f t="shared" si="113"/>
        <v>767022</v>
      </c>
      <c r="I64" s="109">
        <f t="shared" si="113"/>
        <v>657522</v>
      </c>
      <c r="J64" s="109">
        <f t="shared" si="113"/>
        <v>46500</v>
      </c>
      <c r="K64" s="109">
        <f t="shared" si="113"/>
        <v>63000</v>
      </c>
      <c r="L64" s="109">
        <f t="shared" si="113"/>
        <v>66259</v>
      </c>
      <c r="M64" s="109">
        <f t="shared" si="113"/>
        <v>351967</v>
      </c>
      <c r="N64" s="109">
        <f t="shared" si="113"/>
        <v>232421</v>
      </c>
      <c r="O64" s="109">
        <f t="shared" si="113"/>
        <v>87158</v>
      </c>
      <c r="P64" s="109">
        <f t="shared" si="113"/>
        <v>32388</v>
      </c>
      <c r="Q64" s="109">
        <f t="shared" si="113"/>
        <v>2905</v>
      </c>
      <c r="R64" s="109">
        <f t="shared" si="113"/>
        <v>7263</v>
      </c>
      <c r="S64" s="109">
        <f t="shared" si="113"/>
        <v>2220</v>
      </c>
      <c r="T64" s="109">
        <f t="shared" si="113"/>
        <v>20000</v>
      </c>
      <c r="U64" s="109">
        <f t="shared" si="113"/>
        <v>174316</v>
      </c>
      <c r="V64" s="109">
        <f t="shared" si="113"/>
        <v>0</v>
      </c>
      <c r="W64" s="109">
        <f t="shared" si="113"/>
        <v>3941077</v>
      </c>
      <c r="X64" s="109">
        <f t="shared" si="113"/>
        <v>2939349</v>
      </c>
      <c r="Y64" s="109">
        <f t="shared" si="113"/>
        <v>1413828</v>
      </c>
      <c r="Z64" s="109">
        <f t="shared" si="113"/>
        <v>1407702</v>
      </c>
      <c r="AA64" s="109">
        <f t="shared" si="113"/>
        <v>1229652</v>
      </c>
      <c r="AB64" s="109">
        <f t="shared" si="113"/>
        <v>83250</v>
      </c>
      <c r="AC64" s="109">
        <f t="shared" si="113"/>
        <v>94800</v>
      </c>
      <c r="AD64" s="109">
        <f t="shared" si="113"/>
        <v>117819</v>
      </c>
      <c r="AE64" s="109">
        <f t="shared" si="113"/>
        <v>618252</v>
      </c>
      <c r="AF64" s="109">
        <f t="shared" si="113"/>
        <v>433620</v>
      </c>
      <c r="AG64" s="109">
        <f t="shared" si="113"/>
        <v>162440</v>
      </c>
      <c r="AH64" s="109">
        <f t="shared" si="113"/>
        <v>22192</v>
      </c>
      <c r="AI64" s="109">
        <f t="shared" si="113"/>
        <v>5415</v>
      </c>
      <c r="AJ64" s="109">
        <f t="shared" si="113"/>
        <v>13537</v>
      </c>
      <c r="AK64" s="109">
        <f t="shared" si="113"/>
        <v>3240</v>
      </c>
      <c r="AL64" s="109">
        <f t="shared" si="113"/>
        <v>0</v>
      </c>
      <c r="AM64" s="109">
        <f t="shared" si="113"/>
        <v>317218</v>
      </c>
      <c r="AN64" s="109">
        <f t="shared" si="113"/>
        <v>66258</v>
      </c>
      <c r="AO64" s="109">
        <f t="shared" si="113"/>
        <v>973953</v>
      </c>
      <c r="AP64" s="109">
        <f t="shared" si="113"/>
        <v>30000</v>
      </c>
      <c r="AQ64" s="109">
        <f t="shared" si="113"/>
        <v>500000</v>
      </c>
      <c r="AR64" s="109">
        <f t="shared" si="113"/>
        <v>624800</v>
      </c>
      <c r="AS64" s="109">
        <f t="shared" si="113"/>
        <v>49153</v>
      </c>
      <c r="AT64" s="109">
        <f t="shared" si="113"/>
        <v>180000</v>
      </c>
      <c r="AU64" s="109">
        <f t="shared" si="113"/>
        <v>20000</v>
      </c>
      <c r="AV64" s="109">
        <f t="shared" si="113"/>
        <v>10000</v>
      </c>
      <c r="AW64" s="109">
        <f t="shared" si="113"/>
        <v>60000</v>
      </c>
      <c r="AX64" s="109">
        <f t="shared" si="113"/>
        <v>30000</v>
      </c>
      <c r="AY64" s="109">
        <f t="shared" si="113"/>
        <v>38400</v>
      </c>
      <c r="AZ64" s="109">
        <f t="shared" si="113"/>
        <v>38400</v>
      </c>
      <c r="BA64" s="106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14"/>
      <c r="GI64" s="114"/>
      <c r="GJ64" s="114"/>
      <c r="GK64" s="114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</row>
    <row r="65" s="98" customFormat="1" ht="25" customHeight="1" spans="1:236">
      <c r="A65" s="112"/>
      <c r="B65" s="107">
        <v>2010301</v>
      </c>
      <c r="C65" s="110" t="s">
        <v>55</v>
      </c>
      <c r="D65" s="109">
        <f t="shared" ref="D65:D70" si="114">E65+W65+AO65+AY65</f>
        <v>2660742</v>
      </c>
      <c r="E65" s="109">
        <f t="shared" ref="E65:E70" si="115">F65+M65+U65+V65</f>
        <v>1648389</v>
      </c>
      <c r="F65" s="109">
        <f t="shared" ref="F65:F70" si="116">G65+H65+L65</f>
        <v>1628389</v>
      </c>
      <c r="G65" s="109">
        <v>795108</v>
      </c>
      <c r="H65" s="109">
        <f t="shared" ref="H65:H70" si="117">I65+J65+K65</f>
        <v>767022</v>
      </c>
      <c r="I65" s="109">
        <v>657522</v>
      </c>
      <c r="J65" s="109">
        <v>46500</v>
      </c>
      <c r="K65" s="109">
        <v>63000</v>
      </c>
      <c r="L65" s="109">
        <v>66259</v>
      </c>
      <c r="M65" s="109">
        <f t="shared" ref="M65:M70" si="118">N65+O65+P65</f>
        <v>20000</v>
      </c>
      <c r="N65" s="109"/>
      <c r="O65" s="109"/>
      <c r="P65" s="109">
        <f t="shared" ref="P65:P70" si="119">Q65+R65+S65+T65</f>
        <v>20000</v>
      </c>
      <c r="Q65" s="109"/>
      <c r="R65" s="109"/>
      <c r="S65" s="109"/>
      <c r="T65" s="109">
        <v>20000</v>
      </c>
      <c r="U65" s="109"/>
      <c r="V65" s="109"/>
      <c r="W65" s="109">
        <f t="shared" ref="W65:W70" si="120">X65+AE65+AM65+AN65</f>
        <v>0</v>
      </c>
      <c r="X65" s="109">
        <f t="shared" ref="X65:X70" si="121">Y65+Z65+AD65</f>
        <v>0</v>
      </c>
      <c r="Y65" s="109"/>
      <c r="Z65" s="109">
        <f t="shared" ref="Z65:Z70" si="122">AA65+AB65+AC65</f>
        <v>0</v>
      </c>
      <c r="AA65" s="109"/>
      <c r="AB65" s="109"/>
      <c r="AC65" s="109"/>
      <c r="AD65" s="109"/>
      <c r="AE65" s="109">
        <f t="shared" ref="AE65:AE70" si="123">AF65+AG65+AH65</f>
        <v>0</v>
      </c>
      <c r="AF65" s="109"/>
      <c r="AG65" s="109"/>
      <c r="AH65" s="109">
        <f t="shared" ref="AH65:AH70" si="124">AI65+AJ65+AK65+AL65</f>
        <v>0</v>
      </c>
      <c r="AI65" s="109"/>
      <c r="AJ65" s="109"/>
      <c r="AK65" s="109"/>
      <c r="AL65" s="109"/>
      <c r="AM65" s="109"/>
      <c r="AN65" s="109"/>
      <c r="AO65" s="109">
        <f t="shared" ref="AO65:AO70" si="125">AR65+AS65+AT65+AU65+AV65+AW65+AX65</f>
        <v>973953</v>
      </c>
      <c r="AP65" s="109">
        <v>30000</v>
      </c>
      <c r="AQ65" s="109">
        <v>500000</v>
      </c>
      <c r="AR65" s="109">
        <v>624800</v>
      </c>
      <c r="AS65" s="109">
        <v>49153</v>
      </c>
      <c r="AT65" s="109">
        <v>180000</v>
      </c>
      <c r="AU65" s="109">
        <v>20000</v>
      </c>
      <c r="AV65" s="109">
        <v>10000</v>
      </c>
      <c r="AW65" s="109">
        <v>60000</v>
      </c>
      <c r="AX65" s="109">
        <v>30000</v>
      </c>
      <c r="AY65" s="109">
        <f t="shared" ref="AY65:AY70" si="126">AZ65</f>
        <v>38400</v>
      </c>
      <c r="AZ65" s="109">
        <v>38400</v>
      </c>
      <c r="BA65" s="113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14"/>
      <c r="GI65" s="114"/>
      <c r="GJ65" s="114"/>
      <c r="GK65" s="114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4"/>
      <c r="HA65" s="114"/>
      <c r="HB65" s="114"/>
      <c r="HC65" s="114"/>
      <c r="HD65" s="114"/>
      <c r="HE65" s="114"/>
      <c r="HF65" s="114"/>
      <c r="HG65" s="114"/>
      <c r="HH65" s="114"/>
      <c r="HI65" s="114"/>
      <c r="HJ65" s="114"/>
      <c r="HK65" s="114"/>
      <c r="HL65" s="114"/>
      <c r="HM65" s="114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14"/>
      <c r="HY65" s="114"/>
      <c r="HZ65" s="114"/>
      <c r="IA65" s="114"/>
      <c r="IB65" s="114"/>
    </row>
    <row r="66" s="98" customFormat="1" ht="25" customHeight="1" spans="1:236">
      <c r="A66" s="112"/>
      <c r="B66" s="107">
        <v>2010350</v>
      </c>
      <c r="C66" s="110" t="s">
        <v>56</v>
      </c>
      <c r="D66" s="109">
        <f t="shared" si="114"/>
        <v>3005607</v>
      </c>
      <c r="E66" s="109">
        <f t="shared" si="115"/>
        <v>0</v>
      </c>
      <c r="F66" s="109">
        <f t="shared" si="116"/>
        <v>0</v>
      </c>
      <c r="G66" s="109"/>
      <c r="H66" s="109">
        <f t="shared" si="117"/>
        <v>0</v>
      </c>
      <c r="I66" s="109"/>
      <c r="J66" s="109"/>
      <c r="K66" s="109"/>
      <c r="L66" s="109"/>
      <c r="M66" s="109">
        <f t="shared" si="118"/>
        <v>0</v>
      </c>
      <c r="N66" s="109"/>
      <c r="O66" s="109"/>
      <c r="P66" s="109">
        <f t="shared" si="119"/>
        <v>0</v>
      </c>
      <c r="Q66" s="109"/>
      <c r="R66" s="109"/>
      <c r="S66" s="109"/>
      <c r="T66" s="109"/>
      <c r="U66" s="109"/>
      <c r="V66" s="109"/>
      <c r="W66" s="109">
        <f t="shared" si="120"/>
        <v>3005607</v>
      </c>
      <c r="X66" s="109">
        <f t="shared" si="121"/>
        <v>2939349</v>
      </c>
      <c r="Y66" s="109">
        <v>1413828</v>
      </c>
      <c r="Z66" s="109">
        <f t="shared" si="122"/>
        <v>1407702</v>
      </c>
      <c r="AA66" s="109">
        <v>1229652</v>
      </c>
      <c r="AB66" s="109">
        <v>83250</v>
      </c>
      <c r="AC66" s="109">
        <v>94800</v>
      </c>
      <c r="AD66" s="109">
        <v>117819</v>
      </c>
      <c r="AE66" s="109">
        <f t="shared" si="123"/>
        <v>0</v>
      </c>
      <c r="AF66" s="109"/>
      <c r="AG66" s="109"/>
      <c r="AH66" s="109">
        <f t="shared" si="124"/>
        <v>0</v>
      </c>
      <c r="AI66" s="109"/>
      <c r="AJ66" s="109"/>
      <c r="AK66" s="109"/>
      <c r="AL66" s="109"/>
      <c r="AM66" s="109"/>
      <c r="AN66" s="109">
        <v>66258</v>
      </c>
      <c r="AO66" s="109">
        <f t="shared" si="125"/>
        <v>0</v>
      </c>
      <c r="AP66" s="109"/>
      <c r="AQ66" s="109"/>
      <c r="AR66" s="109"/>
      <c r="AS66" s="109"/>
      <c r="AT66" s="109"/>
      <c r="AU66" s="109"/>
      <c r="AV66" s="109"/>
      <c r="AW66" s="109"/>
      <c r="AX66" s="109"/>
      <c r="AY66" s="109">
        <f t="shared" si="126"/>
        <v>0</v>
      </c>
      <c r="AZ66" s="109"/>
      <c r="BA66" s="113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  <c r="GF66" s="114"/>
      <c r="GG66" s="114"/>
      <c r="GH66" s="114"/>
      <c r="GI66" s="114"/>
      <c r="GJ66" s="114"/>
      <c r="GK66" s="114"/>
      <c r="GL66" s="114"/>
      <c r="GM66" s="114"/>
      <c r="GN66" s="114"/>
      <c r="GO66" s="114"/>
      <c r="GP66" s="114"/>
      <c r="GQ66" s="114"/>
      <c r="GR66" s="114"/>
      <c r="GS66" s="114"/>
      <c r="GT66" s="114"/>
      <c r="GU66" s="114"/>
      <c r="GV66" s="114"/>
      <c r="GW66" s="114"/>
      <c r="GX66" s="114"/>
      <c r="GY66" s="114"/>
      <c r="GZ66" s="114"/>
      <c r="HA66" s="114"/>
      <c r="HB66" s="114"/>
      <c r="HC66" s="114"/>
      <c r="HD66" s="114"/>
      <c r="HE66" s="114"/>
      <c r="HF66" s="114"/>
      <c r="HG66" s="114"/>
      <c r="HH66" s="114"/>
      <c r="HI66" s="114"/>
      <c r="HJ66" s="114"/>
      <c r="HK66" s="114"/>
      <c r="HL66" s="114"/>
      <c r="HM66" s="114"/>
      <c r="HN66" s="114"/>
      <c r="HO66" s="114"/>
      <c r="HP66" s="114"/>
      <c r="HQ66" s="114"/>
      <c r="HR66" s="114"/>
      <c r="HS66" s="114"/>
      <c r="HT66" s="114"/>
      <c r="HU66" s="114"/>
      <c r="HV66" s="114"/>
      <c r="HW66" s="114"/>
      <c r="HX66" s="114"/>
      <c r="HY66" s="114"/>
      <c r="HZ66" s="114"/>
      <c r="IA66" s="114"/>
      <c r="IB66" s="114"/>
    </row>
    <row r="67" s="98" customFormat="1" ht="26" customHeight="1" spans="1:236">
      <c r="A67" s="112"/>
      <c r="B67" s="107">
        <v>2080505</v>
      </c>
      <c r="C67" s="111" t="s">
        <v>57</v>
      </c>
      <c r="D67" s="109">
        <f t="shared" si="114"/>
        <v>666041</v>
      </c>
      <c r="E67" s="109">
        <f t="shared" si="115"/>
        <v>232421</v>
      </c>
      <c r="F67" s="109">
        <f t="shared" si="116"/>
        <v>0</v>
      </c>
      <c r="G67" s="109"/>
      <c r="H67" s="109">
        <f t="shared" si="117"/>
        <v>0</v>
      </c>
      <c r="I67" s="109"/>
      <c r="J67" s="109"/>
      <c r="K67" s="109"/>
      <c r="L67" s="109"/>
      <c r="M67" s="109">
        <f t="shared" si="118"/>
        <v>232421</v>
      </c>
      <c r="N67" s="109">
        <v>232421</v>
      </c>
      <c r="O67" s="109"/>
      <c r="P67" s="109">
        <f t="shared" si="119"/>
        <v>0</v>
      </c>
      <c r="Q67" s="109"/>
      <c r="R67" s="109"/>
      <c r="S67" s="109"/>
      <c r="T67" s="109"/>
      <c r="U67" s="109"/>
      <c r="V67" s="109"/>
      <c r="W67" s="109">
        <f t="shared" si="120"/>
        <v>433620</v>
      </c>
      <c r="X67" s="109">
        <f t="shared" si="121"/>
        <v>0</v>
      </c>
      <c r="Y67" s="109"/>
      <c r="Z67" s="109">
        <f t="shared" si="122"/>
        <v>0</v>
      </c>
      <c r="AA67" s="109"/>
      <c r="AB67" s="109"/>
      <c r="AC67" s="109"/>
      <c r="AD67" s="109"/>
      <c r="AE67" s="109">
        <f t="shared" si="123"/>
        <v>433620</v>
      </c>
      <c r="AF67" s="109">
        <v>433620</v>
      </c>
      <c r="AG67" s="109"/>
      <c r="AH67" s="109">
        <f t="shared" si="124"/>
        <v>0</v>
      </c>
      <c r="AI67" s="109"/>
      <c r="AJ67" s="109"/>
      <c r="AK67" s="109"/>
      <c r="AL67" s="109"/>
      <c r="AM67" s="109"/>
      <c r="AN67" s="109"/>
      <c r="AO67" s="109">
        <f t="shared" si="125"/>
        <v>0</v>
      </c>
      <c r="AP67" s="109"/>
      <c r="AQ67" s="109"/>
      <c r="AR67" s="109"/>
      <c r="AS67" s="109"/>
      <c r="AT67" s="109"/>
      <c r="AU67" s="109"/>
      <c r="AV67" s="109"/>
      <c r="AW67" s="109"/>
      <c r="AX67" s="109"/>
      <c r="AY67" s="109">
        <f t="shared" si="126"/>
        <v>0</v>
      </c>
      <c r="AZ67" s="109"/>
      <c r="BA67" s="113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4"/>
      <c r="HA67" s="114"/>
      <c r="HB67" s="114"/>
      <c r="HC67" s="114"/>
      <c r="HD67" s="114"/>
      <c r="HE67" s="114"/>
      <c r="HF67" s="114"/>
      <c r="HG67" s="114"/>
      <c r="HH67" s="114"/>
      <c r="HI67" s="114"/>
      <c r="HJ67" s="114"/>
      <c r="HK67" s="114"/>
      <c r="HL67" s="114"/>
      <c r="HM67" s="114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14"/>
      <c r="HY67" s="114"/>
      <c r="HZ67" s="114"/>
      <c r="IA67" s="114"/>
      <c r="IB67" s="114"/>
    </row>
    <row r="68" s="98" customFormat="1" ht="25" customHeight="1" spans="1:236">
      <c r="A68" s="112"/>
      <c r="B68" s="107">
        <v>2101101</v>
      </c>
      <c r="C68" s="110" t="s">
        <v>58</v>
      </c>
      <c r="D68" s="109">
        <f t="shared" si="114"/>
        <v>99546</v>
      </c>
      <c r="E68" s="109">
        <f t="shared" si="115"/>
        <v>99546</v>
      </c>
      <c r="F68" s="109">
        <f t="shared" si="116"/>
        <v>0</v>
      </c>
      <c r="G68" s="109"/>
      <c r="H68" s="109">
        <f t="shared" si="117"/>
        <v>0</v>
      </c>
      <c r="I68" s="109"/>
      <c r="J68" s="109"/>
      <c r="K68" s="109"/>
      <c r="L68" s="109"/>
      <c r="M68" s="109">
        <f t="shared" si="118"/>
        <v>99546</v>
      </c>
      <c r="N68" s="109"/>
      <c r="O68" s="109">
        <v>87158</v>
      </c>
      <c r="P68" s="109">
        <f t="shared" si="119"/>
        <v>12388</v>
      </c>
      <c r="Q68" s="109">
        <v>2905</v>
      </c>
      <c r="R68" s="109">
        <v>7263</v>
      </c>
      <c r="S68" s="109">
        <v>2220</v>
      </c>
      <c r="T68" s="109"/>
      <c r="U68" s="109"/>
      <c r="V68" s="109"/>
      <c r="W68" s="109">
        <f t="shared" si="120"/>
        <v>0</v>
      </c>
      <c r="X68" s="109">
        <f t="shared" si="121"/>
        <v>0</v>
      </c>
      <c r="Y68" s="109"/>
      <c r="Z68" s="109">
        <f t="shared" si="122"/>
        <v>0</v>
      </c>
      <c r="AA68" s="109"/>
      <c r="AB68" s="109"/>
      <c r="AC68" s="109"/>
      <c r="AD68" s="109"/>
      <c r="AE68" s="109">
        <f t="shared" si="123"/>
        <v>0</v>
      </c>
      <c r="AF68" s="109"/>
      <c r="AG68" s="109"/>
      <c r="AH68" s="109">
        <f t="shared" si="124"/>
        <v>0</v>
      </c>
      <c r="AI68" s="109"/>
      <c r="AJ68" s="109"/>
      <c r="AK68" s="109"/>
      <c r="AL68" s="109"/>
      <c r="AM68" s="109"/>
      <c r="AN68" s="109"/>
      <c r="AO68" s="109">
        <f t="shared" si="125"/>
        <v>0</v>
      </c>
      <c r="AP68" s="109"/>
      <c r="AQ68" s="109"/>
      <c r="AR68" s="109"/>
      <c r="AS68" s="109"/>
      <c r="AT68" s="109"/>
      <c r="AU68" s="109"/>
      <c r="AV68" s="109"/>
      <c r="AW68" s="109"/>
      <c r="AX68" s="109"/>
      <c r="AY68" s="109">
        <f t="shared" si="126"/>
        <v>0</v>
      </c>
      <c r="AZ68" s="109"/>
      <c r="BA68" s="113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14"/>
      <c r="GI68" s="114"/>
      <c r="GJ68" s="114"/>
      <c r="GK68" s="114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</row>
    <row r="69" s="98" customFormat="1" ht="25" customHeight="1" spans="1:236">
      <c r="A69" s="112"/>
      <c r="B69" s="107">
        <v>2101102</v>
      </c>
      <c r="C69" s="110" t="s">
        <v>59</v>
      </c>
      <c r="D69" s="109">
        <f t="shared" si="114"/>
        <v>184632</v>
      </c>
      <c r="E69" s="109">
        <f t="shared" si="115"/>
        <v>0</v>
      </c>
      <c r="F69" s="109">
        <f t="shared" si="116"/>
        <v>0</v>
      </c>
      <c r="G69" s="109"/>
      <c r="H69" s="109">
        <f t="shared" si="117"/>
        <v>0</v>
      </c>
      <c r="I69" s="109"/>
      <c r="J69" s="109"/>
      <c r="K69" s="109"/>
      <c r="L69" s="109"/>
      <c r="M69" s="109">
        <f t="shared" si="118"/>
        <v>0</v>
      </c>
      <c r="N69" s="109"/>
      <c r="O69" s="109"/>
      <c r="P69" s="109">
        <f t="shared" si="119"/>
        <v>0</v>
      </c>
      <c r="Q69" s="109"/>
      <c r="R69" s="109"/>
      <c r="S69" s="109"/>
      <c r="T69" s="109"/>
      <c r="U69" s="109"/>
      <c r="V69" s="109"/>
      <c r="W69" s="109">
        <f t="shared" si="120"/>
        <v>184632</v>
      </c>
      <c r="X69" s="109">
        <f t="shared" si="121"/>
        <v>0</v>
      </c>
      <c r="Y69" s="109"/>
      <c r="Z69" s="109">
        <f t="shared" si="122"/>
        <v>0</v>
      </c>
      <c r="AA69" s="109"/>
      <c r="AB69" s="109"/>
      <c r="AC69" s="109"/>
      <c r="AD69" s="109"/>
      <c r="AE69" s="109">
        <f t="shared" si="123"/>
        <v>184632</v>
      </c>
      <c r="AF69" s="109"/>
      <c r="AG69" s="109">
        <v>162440</v>
      </c>
      <c r="AH69" s="109">
        <f t="shared" si="124"/>
        <v>22192</v>
      </c>
      <c r="AI69" s="109">
        <v>5415</v>
      </c>
      <c r="AJ69" s="109">
        <v>13537</v>
      </c>
      <c r="AK69" s="109">
        <v>3240</v>
      </c>
      <c r="AL69" s="109"/>
      <c r="AM69" s="109"/>
      <c r="AN69" s="109"/>
      <c r="AO69" s="109">
        <f t="shared" si="125"/>
        <v>0</v>
      </c>
      <c r="AP69" s="109"/>
      <c r="AQ69" s="109"/>
      <c r="AR69" s="109"/>
      <c r="AS69" s="109"/>
      <c r="AT69" s="109"/>
      <c r="AU69" s="109"/>
      <c r="AV69" s="109"/>
      <c r="AW69" s="109"/>
      <c r="AX69" s="109"/>
      <c r="AY69" s="109">
        <f t="shared" si="126"/>
        <v>0</v>
      </c>
      <c r="AZ69" s="109"/>
      <c r="BA69" s="113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</row>
    <row r="70" s="98" customFormat="1" ht="25" customHeight="1" spans="1:236">
      <c r="A70" s="112"/>
      <c r="B70" s="107">
        <v>2210201</v>
      </c>
      <c r="C70" s="110" t="s">
        <v>60</v>
      </c>
      <c r="D70" s="109">
        <f t="shared" si="114"/>
        <v>491534</v>
      </c>
      <c r="E70" s="109">
        <f t="shared" si="115"/>
        <v>174316</v>
      </c>
      <c r="F70" s="109">
        <f t="shared" si="116"/>
        <v>0</v>
      </c>
      <c r="G70" s="109"/>
      <c r="H70" s="109">
        <f t="shared" si="117"/>
        <v>0</v>
      </c>
      <c r="I70" s="109"/>
      <c r="J70" s="109"/>
      <c r="K70" s="109"/>
      <c r="L70" s="109"/>
      <c r="M70" s="109">
        <f t="shared" si="118"/>
        <v>0</v>
      </c>
      <c r="N70" s="109"/>
      <c r="O70" s="109"/>
      <c r="P70" s="109">
        <f t="shared" si="119"/>
        <v>0</v>
      </c>
      <c r="Q70" s="109"/>
      <c r="R70" s="109"/>
      <c r="S70" s="109"/>
      <c r="T70" s="109"/>
      <c r="U70" s="109">
        <v>174316</v>
      </c>
      <c r="V70" s="109"/>
      <c r="W70" s="109">
        <f t="shared" si="120"/>
        <v>317218</v>
      </c>
      <c r="X70" s="109">
        <f t="shared" si="121"/>
        <v>0</v>
      </c>
      <c r="Y70" s="109"/>
      <c r="Z70" s="109">
        <f t="shared" si="122"/>
        <v>0</v>
      </c>
      <c r="AA70" s="109"/>
      <c r="AB70" s="109"/>
      <c r="AC70" s="109"/>
      <c r="AD70" s="109"/>
      <c r="AE70" s="109">
        <f t="shared" si="123"/>
        <v>0</v>
      </c>
      <c r="AF70" s="109"/>
      <c r="AG70" s="109"/>
      <c r="AH70" s="109">
        <f t="shared" si="124"/>
        <v>0</v>
      </c>
      <c r="AI70" s="109"/>
      <c r="AJ70" s="109"/>
      <c r="AK70" s="109"/>
      <c r="AL70" s="109"/>
      <c r="AM70" s="109">
        <v>317218</v>
      </c>
      <c r="AN70" s="109"/>
      <c r="AO70" s="109">
        <f t="shared" si="125"/>
        <v>0</v>
      </c>
      <c r="AP70" s="109"/>
      <c r="AQ70" s="109"/>
      <c r="AR70" s="109"/>
      <c r="AS70" s="109"/>
      <c r="AT70" s="109"/>
      <c r="AU70" s="109"/>
      <c r="AV70" s="109"/>
      <c r="AW70" s="109"/>
      <c r="AX70" s="109"/>
      <c r="AY70" s="109">
        <f t="shared" si="126"/>
        <v>0</v>
      </c>
      <c r="AZ70" s="109"/>
      <c r="BA70" s="113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</row>
    <row r="71" s="98" customFormat="1" ht="25" customHeight="1" spans="1:236">
      <c r="A71" s="112" t="s">
        <v>69</v>
      </c>
      <c r="B71" s="107"/>
      <c r="C71" s="108" t="s">
        <v>54</v>
      </c>
      <c r="D71" s="109">
        <f t="shared" ref="D71:AZ71" si="127">D72+D73+D74+D75+D76+D77</f>
        <v>8591871</v>
      </c>
      <c r="E71" s="109">
        <f t="shared" si="127"/>
        <v>2042860</v>
      </c>
      <c r="F71" s="109">
        <f t="shared" si="127"/>
        <v>1556855</v>
      </c>
      <c r="G71" s="109">
        <f t="shared" si="127"/>
        <v>781548</v>
      </c>
      <c r="H71" s="109">
        <f t="shared" si="127"/>
        <v>710178</v>
      </c>
      <c r="I71" s="109">
        <f t="shared" si="127"/>
        <v>614028</v>
      </c>
      <c r="J71" s="109">
        <f t="shared" si="127"/>
        <v>45750</v>
      </c>
      <c r="K71" s="109">
        <f t="shared" si="127"/>
        <v>50400</v>
      </c>
      <c r="L71" s="109">
        <f t="shared" si="127"/>
        <v>65129</v>
      </c>
      <c r="M71" s="109">
        <f t="shared" si="127"/>
        <v>318536</v>
      </c>
      <c r="N71" s="109">
        <f t="shared" si="127"/>
        <v>223292</v>
      </c>
      <c r="O71" s="109">
        <f t="shared" si="127"/>
        <v>83735</v>
      </c>
      <c r="P71" s="109">
        <f t="shared" si="127"/>
        <v>11509</v>
      </c>
      <c r="Q71" s="109">
        <f t="shared" si="127"/>
        <v>2791</v>
      </c>
      <c r="R71" s="109">
        <f t="shared" si="127"/>
        <v>6978</v>
      </c>
      <c r="S71" s="109">
        <f t="shared" si="127"/>
        <v>1740</v>
      </c>
      <c r="T71" s="109">
        <f t="shared" si="127"/>
        <v>0</v>
      </c>
      <c r="U71" s="109">
        <f t="shared" si="127"/>
        <v>167469</v>
      </c>
      <c r="V71" s="109">
        <f t="shared" si="127"/>
        <v>0</v>
      </c>
      <c r="W71" s="109">
        <f t="shared" si="127"/>
        <v>5483196</v>
      </c>
      <c r="X71" s="109">
        <f t="shared" si="127"/>
        <v>4084652</v>
      </c>
      <c r="Y71" s="109">
        <f t="shared" si="127"/>
        <v>2043456</v>
      </c>
      <c r="Z71" s="109">
        <f t="shared" si="127"/>
        <v>1870908</v>
      </c>
      <c r="AA71" s="109">
        <f t="shared" si="127"/>
        <v>1637208</v>
      </c>
      <c r="AB71" s="109">
        <f t="shared" si="127"/>
        <v>118500</v>
      </c>
      <c r="AC71" s="109">
        <f t="shared" si="127"/>
        <v>115200</v>
      </c>
      <c r="AD71" s="109">
        <f t="shared" si="127"/>
        <v>170288</v>
      </c>
      <c r="AE71" s="109">
        <f t="shared" si="127"/>
        <v>874772</v>
      </c>
      <c r="AF71" s="109">
        <f t="shared" si="127"/>
        <v>599569</v>
      </c>
      <c r="AG71" s="109">
        <f t="shared" si="127"/>
        <v>224671</v>
      </c>
      <c r="AH71" s="109">
        <f t="shared" si="127"/>
        <v>50532</v>
      </c>
      <c r="AI71" s="109">
        <f t="shared" si="127"/>
        <v>7489</v>
      </c>
      <c r="AJ71" s="109">
        <f t="shared" si="127"/>
        <v>18723</v>
      </c>
      <c r="AK71" s="109">
        <f t="shared" si="127"/>
        <v>4320</v>
      </c>
      <c r="AL71" s="109">
        <f t="shared" si="127"/>
        <v>20000</v>
      </c>
      <c r="AM71" s="109">
        <f t="shared" si="127"/>
        <v>441680</v>
      </c>
      <c r="AN71" s="109">
        <f t="shared" si="127"/>
        <v>82092</v>
      </c>
      <c r="AO71" s="109">
        <f t="shared" si="127"/>
        <v>1043915</v>
      </c>
      <c r="AP71" s="109">
        <f t="shared" si="127"/>
        <v>200000</v>
      </c>
      <c r="AQ71" s="109">
        <f t="shared" si="127"/>
        <v>500000</v>
      </c>
      <c r="AR71" s="109">
        <f t="shared" si="127"/>
        <v>776000</v>
      </c>
      <c r="AS71" s="109">
        <f t="shared" si="127"/>
        <v>60915</v>
      </c>
      <c r="AT71" s="109">
        <f t="shared" si="127"/>
        <v>177000</v>
      </c>
      <c r="AU71" s="109">
        <f t="shared" si="127"/>
        <v>0</v>
      </c>
      <c r="AV71" s="109">
        <f t="shared" si="127"/>
        <v>0</v>
      </c>
      <c r="AW71" s="109">
        <f t="shared" si="127"/>
        <v>0</v>
      </c>
      <c r="AX71" s="109">
        <f t="shared" si="127"/>
        <v>30000</v>
      </c>
      <c r="AY71" s="109">
        <f t="shared" si="127"/>
        <v>21900</v>
      </c>
      <c r="AZ71" s="109">
        <f t="shared" si="127"/>
        <v>21900</v>
      </c>
      <c r="BA71" s="106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</row>
    <row r="72" s="98" customFormat="1" ht="25" customHeight="1" spans="1:236">
      <c r="A72" s="112"/>
      <c r="B72" s="107">
        <v>2010301</v>
      </c>
      <c r="C72" s="110" t="s">
        <v>55</v>
      </c>
      <c r="D72" s="109">
        <f t="shared" ref="D72:D77" si="128">E72+W72+AO72+AY72</f>
        <v>2622670</v>
      </c>
      <c r="E72" s="109">
        <f t="shared" ref="E72:E77" si="129">F72+M72+U72+V72</f>
        <v>1556855</v>
      </c>
      <c r="F72" s="109">
        <f t="shared" ref="F72:F77" si="130">G72+H72+L72</f>
        <v>1556855</v>
      </c>
      <c r="G72" s="109">
        <v>781548</v>
      </c>
      <c r="H72" s="109">
        <f t="shared" ref="H72:H77" si="131">I72+J72+K72</f>
        <v>710178</v>
      </c>
      <c r="I72" s="109">
        <v>614028</v>
      </c>
      <c r="J72" s="109">
        <v>45750</v>
      </c>
      <c r="K72" s="109">
        <v>50400</v>
      </c>
      <c r="L72" s="109">
        <v>65129</v>
      </c>
      <c r="M72" s="109">
        <f t="shared" ref="M72:M77" si="132">N72+O72+P72</f>
        <v>0</v>
      </c>
      <c r="N72" s="109"/>
      <c r="O72" s="109"/>
      <c r="P72" s="109">
        <f t="shared" ref="P72:P77" si="133">Q72+R72+S72+T72</f>
        <v>0</v>
      </c>
      <c r="Q72" s="109"/>
      <c r="R72" s="109"/>
      <c r="S72" s="109"/>
      <c r="T72" s="109"/>
      <c r="U72" s="109"/>
      <c r="V72" s="109"/>
      <c r="W72" s="109">
        <f t="shared" ref="W72:W77" si="134">X72+AE72+AM72+AN72</f>
        <v>0</v>
      </c>
      <c r="X72" s="109">
        <f t="shared" ref="X72:X77" si="135">Y72+Z72+AD72</f>
        <v>0</v>
      </c>
      <c r="Y72" s="109"/>
      <c r="Z72" s="109">
        <f t="shared" ref="Z72:Z77" si="136">AA72+AB72+AC72</f>
        <v>0</v>
      </c>
      <c r="AA72" s="109"/>
      <c r="AB72" s="109"/>
      <c r="AC72" s="109"/>
      <c r="AD72" s="109"/>
      <c r="AE72" s="109">
        <f t="shared" ref="AE72:AE77" si="137">AF72+AG72+AH72</f>
        <v>0</v>
      </c>
      <c r="AF72" s="109"/>
      <c r="AG72" s="109"/>
      <c r="AH72" s="109">
        <f t="shared" ref="AH72:AH77" si="138">AI72+AJ72+AK72+AL72</f>
        <v>0</v>
      </c>
      <c r="AI72" s="109"/>
      <c r="AJ72" s="109"/>
      <c r="AK72" s="109"/>
      <c r="AL72" s="109"/>
      <c r="AM72" s="109"/>
      <c r="AN72" s="109"/>
      <c r="AO72" s="109">
        <f t="shared" ref="AO72:AO77" si="139">AR72+AS72+AT72+AU72+AV72+AW72+AX72</f>
        <v>1043915</v>
      </c>
      <c r="AP72" s="109">
        <v>200000</v>
      </c>
      <c r="AQ72" s="109">
        <v>500000</v>
      </c>
      <c r="AR72" s="109">
        <f>746000+30000</f>
        <v>776000</v>
      </c>
      <c r="AS72" s="109">
        <v>60915</v>
      </c>
      <c r="AT72" s="109">
        <v>177000</v>
      </c>
      <c r="AU72" s="109">
        <v>0</v>
      </c>
      <c r="AV72" s="109">
        <v>0</v>
      </c>
      <c r="AW72" s="109">
        <v>0</v>
      </c>
      <c r="AX72" s="109">
        <f>60000-30000</f>
        <v>30000</v>
      </c>
      <c r="AY72" s="109">
        <f t="shared" ref="AY72:AY77" si="140">AZ72</f>
        <v>21900</v>
      </c>
      <c r="AZ72" s="109">
        <v>21900</v>
      </c>
      <c r="BA72" s="113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</row>
    <row r="73" s="98" customFormat="1" ht="25" customHeight="1" spans="1:236">
      <c r="A73" s="112"/>
      <c r="B73" s="107">
        <v>2010350</v>
      </c>
      <c r="C73" s="110" t="s">
        <v>56</v>
      </c>
      <c r="D73" s="109">
        <f t="shared" si="128"/>
        <v>4186744</v>
      </c>
      <c r="E73" s="109">
        <f t="shared" si="129"/>
        <v>0</v>
      </c>
      <c r="F73" s="109">
        <f t="shared" si="130"/>
        <v>0</v>
      </c>
      <c r="G73" s="109"/>
      <c r="H73" s="109">
        <f t="shared" si="131"/>
        <v>0</v>
      </c>
      <c r="I73" s="109"/>
      <c r="J73" s="109"/>
      <c r="K73" s="109"/>
      <c r="L73" s="109"/>
      <c r="M73" s="109">
        <f t="shared" si="132"/>
        <v>0</v>
      </c>
      <c r="N73" s="109"/>
      <c r="O73" s="109"/>
      <c r="P73" s="109">
        <f t="shared" si="133"/>
        <v>0</v>
      </c>
      <c r="Q73" s="109"/>
      <c r="R73" s="109"/>
      <c r="S73" s="109"/>
      <c r="T73" s="109"/>
      <c r="U73" s="109"/>
      <c r="V73" s="109"/>
      <c r="W73" s="109">
        <f t="shared" si="134"/>
        <v>4186744</v>
      </c>
      <c r="X73" s="109">
        <f t="shared" si="135"/>
        <v>4084652</v>
      </c>
      <c r="Y73" s="109">
        <v>2043456</v>
      </c>
      <c r="Z73" s="109">
        <f t="shared" si="136"/>
        <v>1870908</v>
      </c>
      <c r="AA73" s="109">
        <v>1637208</v>
      </c>
      <c r="AB73" s="109">
        <v>118500</v>
      </c>
      <c r="AC73" s="109">
        <v>115200</v>
      </c>
      <c r="AD73" s="109">
        <v>170288</v>
      </c>
      <c r="AE73" s="109">
        <f t="shared" si="137"/>
        <v>20000</v>
      </c>
      <c r="AF73" s="109"/>
      <c r="AG73" s="109"/>
      <c r="AH73" s="109">
        <f t="shared" si="138"/>
        <v>20000</v>
      </c>
      <c r="AI73" s="109"/>
      <c r="AJ73" s="109"/>
      <c r="AK73" s="109"/>
      <c r="AL73" s="109">
        <v>20000</v>
      </c>
      <c r="AM73" s="109"/>
      <c r="AN73" s="109">
        <v>82092</v>
      </c>
      <c r="AO73" s="109">
        <f t="shared" si="139"/>
        <v>0</v>
      </c>
      <c r="AP73" s="109"/>
      <c r="AQ73" s="109"/>
      <c r="AR73" s="109"/>
      <c r="AS73" s="109"/>
      <c r="AT73" s="109"/>
      <c r="AU73" s="109"/>
      <c r="AV73" s="109"/>
      <c r="AW73" s="109"/>
      <c r="AX73" s="109"/>
      <c r="AY73" s="109">
        <f t="shared" si="140"/>
        <v>0</v>
      </c>
      <c r="AZ73" s="109"/>
      <c r="BA73" s="113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  <c r="GF73" s="114"/>
      <c r="GG73" s="114"/>
      <c r="GH73" s="114"/>
      <c r="GI73" s="114"/>
      <c r="GJ73" s="114"/>
      <c r="GK73" s="114"/>
      <c r="GL73" s="114"/>
      <c r="GM73" s="114"/>
      <c r="GN73" s="114"/>
      <c r="GO73" s="114"/>
      <c r="GP73" s="114"/>
      <c r="GQ73" s="114"/>
      <c r="GR73" s="114"/>
      <c r="GS73" s="114"/>
      <c r="GT73" s="114"/>
      <c r="GU73" s="114"/>
      <c r="GV73" s="114"/>
      <c r="GW73" s="114"/>
      <c r="GX73" s="114"/>
      <c r="GY73" s="114"/>
      <c r="GZ73" s="114"/>
      <c r="HA73" s="114"/>
      <c r="HB73" s="114"/>
      <c r="HC73" s="114"/>
      <c r="HD73" s="114"/>
      <c r="HE73" s="114"/>
      <c r="HF73" s="114"/>
      <c r="HG73" s="114"/>
      <c r="HH73" s="114"/>
      <c r="HI73" s="114"/>
      <c r="HJ73" s="114"/>
      <c r="HK73" s="114"/>
      <c r="HL73" s="114"/>
      <c r="HM73" s="114"/>
      <c r="HN73" s="114"/>
      <c r="HO73" s="114"/>
      <c r="HP73" s="114"/>
      <c r="HQ73" s="114"/>
      <c r="HR73" s="114"/>
      <c r="HS73" s="114"/>
      <c r="HT73" s="114"/>
      <c r="HU73" s="114"/>
      <c r="HV73" s="114"/>
      <c r="HW73" s="114"/>
      <c r="HX73" s="114"/>
      <c r="HY73" s="114"/>
      <c r="HZ73" s="114"/>
      <c r="IA73" s="114"/>
      <c r="IB73" s="114"/>
    </row>
    <row r="74" s="98" customFormat="1" ht="26" customHeight="1" spans="1:236">
      <c r="A74" s="112"/>
      <c r="B74" s="107">
        <v>2080505</v>
      </c>
      <c r="C74" s="111" t="s">
        <v>57</v>
      </c>
      <c r="D74" s="109">
        <f t="shared" si="128"/>
        <v>822861</v>
      </c>
      <c r="E74" s="109">
        <f t="shared" si="129"/>
        <v>223292</v>
      </c>
      <c r="F74" s="109">
        <f t="shared" si="130"/>
        <v>0</v>
      </c>
      <c r="G74" s="109"/>
      <c r="H74" s="109">
        <f t="shared" si="131"/>
        <v>0</v>
      </c>
      <c r="I74" s="109"/>
      <c r="J74" s="109"/>
      <c r="K74" s="109"/>
      <c r="L74" s="109"/>
      <c r="M74" s="109">
        <f t="shared" si="132"/>
        <v>223292</v>
      </c>
      <c r="N74" s="109">
        <v>223292</v>
      </c>
      <c r="O74" s="109"/>
      <c r="P74" s="109">
        <f t="shared" si="133"/>
        <v>0</v>
      </c>
      <c r="Q74" s="109"/>
      <c r="R74" s="109"/>
      <c r="S74" s="109"/>
      <c r="T74" s="109"/>
      <c r="U74" s="109"/>
      <c r="V74" s="109"/>
      <c r="W74" s="109">
        <f t="shared" si="134"/>
        <v>599569</v>
      </c>
      <c r="X74" s="109">
        <f t="shared" si="135"/>
        <v>0</v>
      </c>
      <c r="Y74" s="109"/>
      <c r="Z74" s="109">
        <f t="shared" si="136"/>
        <v>0</v>
      </c>
      <c r="AA74" s="109"/>
      <c r="AB74" s="109"/>
      <c r="AC74" s="109"/>
      <c r="AD74" s="109"/>
      <c r="AE74" s="109">
        <f t="shared" si="137"/>
        <v>599569</v>
      </c>
      <c r="AF74" s="109">
        <v>599569</v>
      </c>
      <c r="AG74" s="109"/>
      <c r="AH74" s="109">
        <f t="shared" si="138"/>
        <v>0</v>
      </c>
      <c r="AI74" s="109"/>
      <c r="AJ74" s="109"/>
      <c r="AK74" s="109"/>
      <c r="AL74" s="109"/>
      <c r="AM74" s="109"/>
      <c r="AN74" s="109"/>
      <c r="AO74" s="109">
        <f t="shared" si="139"/>
        <v>0</v>
      </c>
      <c r="AP74" s="109"/>
      <c r="AQ74" s="109"/>
      <c r="AR74" s="109"/>
      <c r="AS74" s="109"/>
      <c r="AT74" s="109"/>
      <c r="AU74" s="109"/>
      <c r="AV74" s="109"/>
      <c r="AW74" s="109"/>
      <c r="AX74" s="109"/>
      <c r="AY74" s="109">
        <f t="shared" si="140"/>
        <v>0</v>
      </c>
      <c r="AZ74" s="109"/>
      <c r="BA74" s="113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</row>
    <row r="75" s="98" customFormat="1" ht="25" customHeight="1" spans="1:236">
      <c r="A75" s="112"/>
      <c r="B75" s="107">
        <v>2101101</v>
      </c>
      <c r="C75" s="110" t="s">
        <v>58</v>
      </c>
      <c r="D75" s="109">
        <f t="shared" si="128"/>
        <v>95244</v>
      </c>
      <c r="E75" s="109">
        <f t="shared" si="129"/>
        <v>95244</v>
      </c>
      <c r="F75" s="109">
        <f t="shared" si="130"/>
        <v>0</v>
      </c>
      <c r="G75" s="109"/>
      <c r="H75" s="109">
        <f t="shared" si="131"/>
        <v>0</v>
      </c>
      <c r="I75" s="109"/>
      <c r="J75" s="109"/>
      <c r="K75" s="109"/>
      <c r="L75" s="109"/>
      <c r="M75" s="109">
        <f t="shared" si="132"/>
        <v>95244</v>
      </c>
      <c r="N75" s="109"/>
      <c r="O75" s="109">
        <v>83735</v>
      </c>
      <c r="P75" s="109">
        <f t="shared" si="133"/>
        <v>11509</v>
      </c>
      <c r="Q75" s="109">
        <v>2791</v>
      </c>
      <c r="R75" s="109">
        <v>6978</v>
      </c>
      <c r="S75" s="109">
        <v>1740</v>
      </c>
      <c r="T75" s="109"/>
      <c r="U75" s="109"/>
      <c r="V75" s="109"/>
      <c r="W75" s="109">
        <f t="shared" si="134"/>
        <v>0</v>
      </c>
      <c r="X75" s="109">
        <f t="shared" si="135"/>
        <v>0</v>
      </c>
      <c r="Y75" s="109"/>
      <c r="Z75" s="109">
        <f t="shared" si="136"/>
        <v>0</v>
      </c>
      <c r="AA75" s="109"/>
      <c r="AB75" s="109"/>
      <c r="AC75" s="109"/>
      <c r="AD75" s="109"/>
      <c r="AE75" s="109">
        <f t="shared" si="137"/>
        <v>0</v>
      </c>
      <c r="AF75" s="109"/>
      <c r="AG75" s="109"/>
      <c r="AH75" s="109">
        <f t="shared" si="138"/>
        <v>0</v>
      </c>
      <c r="AI75" s="109"/>
      <c r="AJ75" s="109"/>
      <c r="AK75" s="109"/>
      <c r="AL75" s="109"/>
      <c r="AM75" s="109"/>
      <c r="AN75" s="109"/>
      <c r="AO75" s="109">
        <f t="shared" si="139"/>
        <v>0</v>
      </c>
      <c r="AP75" s="109"/>
      <c r="AQ75" s="109"/>
      <c r="AR75" s="109"/>
      <c r="AS75" s="109"/>
      <c r="AT75" s="109"/>
      <c r="AU75" s="109"/>
      <c r="AV75" s="109"/>
      <c r="AW75" s="109"/>
      <c r="AX75" s="109"/>
      <c r="AY75" s="109">
        <f t="shared" si="140"/>
        <v>0</v>
      </c>
      <c r="AZ75" s="109"/>
      <c r="BA75" s="113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14"/>
      <c r="GI75" s="114"/>
      <c r="GJ75" s="114"/>
      <c r="GK75" s="114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14"/>
      <c r="GW75" s="114"/>
      <c r="GX75" s="114"/>
      <c r="GY75" s="114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14"/>
      <c r="HK75" s="114"/>
      <c r="HL75" s="114"/>
      <c r="HM75" s="114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14"/>
      <c r="HY75" s="114"/>
      <c r="HZ75" s="114"/>
      <c r="IA75" s="114"/>
      <c r="IB75" s="114"/>
    </row>
    <row r="76" s="98" customFormat="1" ht="25" customHeight="1" spans="1:236">
      <c r="A76" s="112"/>
      <c r="B76" s="107">
        <v>2101102</v>
      </c>
      <c r="C76" s="110" t="s">
        <v>59</v>
      </c>
      <c r="D76" s="109">
        <f t="shared" si="128"/>
        <v>255203</v>
      </c>
      <c r="E76" s="109">
        <f t="shared" si="129"/>
        <v>0</v>
      </c>
      <c r="F76" s="109">
        <f t="shared" si="130"/>
        <v>0</v>
      </c>
      <c r="G76" s="109"/>
      <c r="H76" s="109">
        <f t="shared" si="131"/>
        <v>0</v>
      </c>
      <c r="I76" s="109"/>
      <c r="J76" s="109"/>
      <c r="K76" s="109"/>
      <c r="L76" s="109"/>
      <c r="M76" s="109">
        <f t="shared" si="132"/>
        <v>0</v>
      </c>
      <c r="N76" s="109"/>
      <c r="O76" s="109"/>
      <c r="P76" s="109">
        <f t="shared" si="133"/>
        <v>0</v>
      </c>
      <c r="Q76" s="109"/>
      <c r="R76" s="109"/>
      <c r="S76" s="109"/>
      <c r="T76" s="109"/>
      <c r="U76" s="109"/>
      <c r="V76" s="109"/>
      <c r="W76" s="109">
        <f t="shared" si="134"/>
        <v>255203</v>
      </c>
      <c r="X76" s="109">
        <f t="shared" si="135"/>
        <v>0</v>
      </c>
      <c r="Y76" s="109"/>
      <c r="Z76" s="109">
        <f t="shared" si="136"/>
        <v>0</v>
      </c>
      <c r="AA76" s="109"/>
      <c r="AB76" s="109"/>
      <c r="AC76" s="109"/>
      <c r="AD76" s="109"/>
      <c r="AE76" s="109">
        <f t="shared" si="137"/>
        <v>255203</v>
      </c>
      <c r="AF76" s="109"/>
      <c r="AG76" s="109">
        <v>224671</v>
      </c>
      <c r="AH76" s="109">
        <f t="shared" si="138"/>
        <v>30532</v>
      </c>
      <c r="AI76" s="109">
        <v>7489</v>
      </c>
      <c r="AJ76" s="109">
        <v>18723</v>
      </c>
      <c r="AK76" s="109">
        <v>4320</v>
      </c>
      <c r="AL76" s="109"/>
      <c r="AM76" s="109"/>
      <c r="AN76" s="109"/>
      <c r="AO76" s="109">
        <f t="shared" si="139"/>
        <v>0</v>
      </c>
      <c r="AP76" s="109"/>
      <c r="AQ76" s="109"/>
      <c r="AR76" s="109"/>
      <c r="AS76" s="109"/>
      <c r="AT76" s="109"/>
      <c r="AU76" s="109"/>
      <c r="AV76" s="109"/>
      <c r="AW76" s="109"/>
      <c r="AX76" s="109"/>
      <c r="AY76" s="109">
        <f t="shared" si="140"/>
        <v>0</v>
      </c>
      <c r="AZ76" s="109"/>
      <c r="BA76" s="113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</row>
    <row r="77" s="98" customFormat="1" ht="25" customHeight="1" spans="1:236">
      <c r="A77" s="112"/>
      <c r="B77" s="107">
        <v>2210201</v>
      </c>
      <c r="C77" s="110" t="s">
        <v>60</v>
      </c>
      <c r="D77" s="109">
        <f t="shared" si="128"/>
        <v>609149</v>
      </c>
      <c r="E77" s="109">
        <f t="shared" si="129"/>
        <v>167469</v>
      </c>
      <c r="F77" s="109">
        <f t="shared" si="130"/>
        <v>0</v>
      </c>
      <c r="G77" s="109"/>
      <c r="H77" s="109">
        <f t="shared" si="131"/>
        <v>0</v>
      </c>
      <c r="I77" s="109"/>
      <c r="J77" s="109"/>
      <c r="K77" s="109"/>
      <c r="L77" s="109"/>
      <c r="M77" s="109">
        <f t="shared" si="132"/>
        <v>0</v>
      </c>
      <c r="N77" s="109"/>
      <c r="O77" s="109"/>
      <c r="P77" s="109">
        <f t="shared" si="133"/>
        <v>0</v>
      </c>
      <c r="Q77" s="109"/>
      <c r="R77" s="109"/>
      <c r="S77" s="109"/>
      <c r="T77" s="109"/>
      <c r="U77" s="109">
        <v>167469</v>
      </c>
      <c r="V77" s="109"/>
      <c r="W77" s="109">
        <f t="shared" si="134"/>
        <v>441680</v>
      </c>
      <c r="X77" s="109">
        <f t="shared" si="135"/>
        <v>0</v>
      </c>
      <c r="Y77" s="109"/>
      <c r="Z77" s="109">
        <f t="shared" si="136"/>
        <v>0</v>
      </c>
      <c r="AA77" s="109"/>
      <c r="AB77" s="109"/>
      <c r="AC77" s="109"/>
      <c r="AD77" s="109"/>
      <c r="AE77" s="109">
        <f t="shared" si="137"/>
        <v>0</v>
      </c>
      <c r="AF77" s="109"/>
      <c r="AG77" s="109"/>
      <c r="AH77" s="109">
        <f t="shared" si="138"/>
        <v>0</v>
      </c>
      <c r="AI77" s="109"/>
      <c r="AJ77" s="109"/>
      <c r="AK77" s="109"/>
      <c r="AL77" s="109"/>
      <c r="AM77" s="109">
        <v>441680</v>
      </c>
      <c r="AN77" s="109"/>
      <c r="AO77" s="109">
        <f t="shared" si="139"/>
        <v>0</v>
      </c>
      <c r="AP77" s="109"/>
      <c r="AQ77" s="109"/>
      <c r="AR77" s="109"/>
      <c r="AS77" s="109"/>
      <c r="AT77" s="109"/>
      <c r="AU77" s="109"/>
      <c r="AV77" s="109"/>
      <c r="AW77" s="109"/>
      <c r="AX77" s="109"/>
      <c r="AY77" s="109">
        <f t="shared" si="140"/>
        <v>0</v>
      </c>
      <c r="AZ77" s="109"/>
      <c r="BA77" s="113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14"/>
      <c r="GI77" s="114"/>
      <c r="GJ77" s="114"/>
      <c r="GK77" s="114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</row>
    <row r="78" s="98" customFormat="1" ht="25" customHeight="1" spans="1:236">
      <c r="A78" s="112" t="s">
        <v>70</v>
      </c>
      <c r="B78" s="107"/>
      <c r="C78" s="108" t="s">
        <v>54</v>
      </c>
      <c r="D78" s="109">
        <f t="shared" ref="D78:AZ78" si="141">D79+D80+D81+D82+D83+D84</f>
        <v>9300575</v>
      </c>
      <c r="E78" s="109">
        <f t="shared" si="141"/>
        <v>2193228</v>
      </c>
      <c r="F78" s="109">
        <f t="shared" si="141"/>
        <v>1666163</v>
      </c>
      <c r="G78" s="109">
        <f t="shared" si="141"/>
        <v>832476</v>
      </c>
      <c r="H78" s="109">
        <f t="shared" si="141"/>
        <v>764314</v>
      </c>
      <c r="I78" s="109">
        <f t="shared" si="141"/>
        <v>662064</v>
      </c>
      <c r="J78" s="109">
        <f t="shared" si="141"/>
        <v>48250</v>
      </c>
      <c r="K78" s="109">
        <f t="shared" si="141"/>
        <v>54000</v>
      </c>
      <c r="L78" s="109">
        <f t="shared" si="141"/>
        <v>69373</v>
      </c>
      <c r="M78" s="109">
        <f t="shared" si="141"/>
        <v>347720</v>
      </c>
      <c r="N78" s="109">
        <f t="shared" si="141"/>
        <v>239126</v>
      </c>
      <c r="O78" s="109">
        <f t="shared" si="141"/>
        <v>89672</v>
      </c>
      <c r="P78" s="109">
        <f t="shared" si="141"/>
        <v>18922</v>
      </c>
      <c r="Q78" s="109">
        <f t="shared" si="141"/>
        <v>2989</v>
      </c>
      <c r="R78" s="109">
        <f t="shared" si="141"/>
        <v>7473</v>
      </c>
      <c r="S78" s="109">
        <f t="shared" si="141"/>
        <v>2460</v>
      </c>
      <c r="T78" s="109">
        <f t="shared" si="141"/>
        <v>6000</v>
      </c>
      <c r="U78" s="109">
        <f t="shared" si="141"/>
        <v>179345</v>
      </c>
      <c r="V78" s="109">
        <f t="shared" si="141"/>
        <v>0</v>
      </c>
      <c r="W78" s="109">
        <f t="shared" si="141"/>
        <v>5984333</v>
      </c>
      <c r="X78" s="109">
        <f t="shared" si="141"/>
        <v>4471133</v>
      </c>
      <c r="Y78" s="109">
        <f t="shared" si="141"/>
        <v>2233932</v>
      </c>
      <c r="Z78" s="109">
        <f t="shared" si="141"/>
        <v>2051040</v>
      </c>
      <c r="AA78" s="109">
        <f t="shared" si="141"/>
        <v>1792890</v>
      </c>
      <c r="AB78" s="109">
        <f t="shared" si="141"/>
        <v>129750</v>
      </c>
      <c r="AC78" s="109">
        <f t="shared" si="141"/>
        <v>128400</v>
      </c>
      <c r="AD78" s="109">
        <f t="shared" si="141"/>
        <v>186161</v>
      </c>
      <c r="AE78" s="109">
        <f t="shared" si="141"/>
        <v>947889</v>
      </c>
      <c r="AF78" s="109">
        <f t="shared" si="141"/>
        <v>654955</v>
      </c>
      <c r="AG78" s="109">
        <f t="shared" si="141"/>
        <v>245440</v>
      </c>
      <c r="AH78" s="109">
        <f t="shared" si="141"/>
        <v>47494</v>
      </c>
      <c r="AI78" s="109">
        <f t="shared" si="141"/>
        <v>8181</v>
      </c>
      <c r="AJ78" s="109">
        <f t="shared" si="141"/>
        <v>20453</v>
      </c>
      <c r="AK78" s="109">
        <f t="shared" si="141"/>
        <v>4860</v>
      </c>
      <c r="AL78" s="109">
        <f t="shared" si="141"/>
        <v>14000</v>
      </c>
      <c r="AM78" s="109">
        <f t="shared" si="141"/>
        <v>483219</v>
      </c>
      <c r="AN78" s="109">
        <f t="shared" si="141"/>
        <v>82092</v>
      </c>
      <c r="AO78" s="109">
        <f t="shared" si="141"/>
        <v>1088856</v>
      </c>
      <c r="AP78" s="109">
        <f t="shared" si="141"/>
        <v>150000</v>
      </c>
      <c r="AQ78" s="109">
        <f t="shared" si="141"/>
        <v>500000</v>
      </c>
      <c r="AR78" s="109">
        <f t="shared" si="141"/>
        <v>831200</v>
      </c>
      <c r="AS78" s="109">
        <f t="shared" si="141"/>
        <v>66256</v>
      </c>
      <c r="AT78" s="109">
        <f t="shared" si="141"/>
        <v>191400</v>
      </c>
      <c r="AU78" s="109">
        <f t="shared" si="141"/>
        <v>0</v>
      </c>
      <c r="AV78" s="109">
        <f t="shared" si="141"/>
        <v>0</v>
      </c>
      <c r="AW78" s="109">
        <f t="shared" si="141"/>
        <v>0</v>
      </c>
      <c r="AX78" s="109">
        <f t="shared" si="141"/>
        <v>0</v>
      </c>
      <c r="AY78" s="109">
        <f t="shared" si="141"/>
        <v>34158</v>
      </c>
      <c r="AZ78" s="109">
        <f t="shared" si="141"/>
        <v>34158</v>
      </c>
      <c r="BA78" s="106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14"/>
      <c r="HB78" s="114"/>
      <c r="HC78" s="114"/>
      <c r="HD78" s="114"/>
      <c r="HE78" s="114"/>
      <c r="HF78" s="114"/>
      <c r="HG78" s="114"/>
      <c r="HH78" s="114"/>
      <c r="HI78" s="114"/>
      <c r="HJ78" s="114"/>
      <c r="HK78" s="114"/>
      <c r="HL78" s="114"/>
      <c r="HM78" s="114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</row>
    <row r="79" s="98" customFormat="1" ht="25" customHeight="1" spans="1:236">
      <c r="A79" s="112"/>
      <c r="B79" s="107">
        <v>2010301</v>
      </c>
      <c r="C79" s="110" t="s">
        <v>55</v>
      </c>
      <c r="D79" s="109">
        <f t="shared" ref="D79:D84" si="142">E79+W79+AO79+AY79</f>
        <v>2795177</v>
      </c>
      <c r="E79" s="109">
        <f t="shared" ref="E79:E84" si="143">F79+M79+U79+V79</f>
        <v>1672163</v>
      </c>
      <c r="F79" s="109">
        <f t="shared" ref="F79:F84" si="144">G79+H79+L79</f>
        <v>1666163</v>
      </c>
      <c r="G79" s="109">
        <v>832476</v>
      </c>
      <c r="H79" s="109">
        <f t="shared" ref="H79:H84" si="145">I79+J79+K79</f>
        <v>764314</v>
      </c>
      <c r="I79" s="109">
        <v>662064</v>
      </c>
      <c r="J79" s="109">
        <v>48250</v>
      </c>
      <c r="K79" s="109">
        <v>54000</v>
      </c>
      <c r="L79" s="109">
        <v>69373</v>
      </c>
      <c r="M79" s="109">
        <f t="shared" ref="M79:M84" si="146">N79+O79+P79</f>
        <v>6000</v>
      </c>
      <c r="N79" s="109"/>
      <c r="O79" s="109"/>
      <c r="P79" s="109">
        <f t="shared" ref="P79:P84" si="147">Q79+R79+S79+T79</f>
        <v>6000</v>
      </c>
      <c r="Q79" s="109"/>
      <c r="R79" s="109"/>
      <c r="S79" s="109"/>
      <c r="T79" s="109">
        <v>6000</v>
      </c>
      <c r="U79" s="109"/>
      <c r="V79" s="109"/>
      <c r="W79" s="109">
        <f t="shared" ref="W79:W84" si="148">X79+AE79+AM79+AN79</f>
        <v>0</v>
      </c>
      <c r="X79" s="109">
        <f t="shared" ref="X79:X84" si="149">Y79+Z79+AD79</f>
        <v>0</v>
      </c>
      <c r="Y79" s="109"/>
      <c r="Z79" s="109">
        <f t="shared" ref="Z79:Z84" si="150">AA79+AB79+AC79</f>
        <v>0</v>
      </c>
      <c r="AA79" s="109"/>
      <c r="AB79" s="109"/>
      <c r="AC79" s="109"/>
      <c r="AD79" s="109"/>
      <c r="AE79" s="109">
        <f t="shared" ref="AE79:AE84" si="151">AF79+AG79+AH79</f>
        <v>0</v>
      </c>
      <c r="AF79" s="109"/>
      <c r="AG79" s="109"/>
      <c r="AH79" s="109">
        <f t="shared" ref="AH79:AH84" si="152">AI79+AJ79+AK79+AL79</f>
        <v>0</v>
      </c>
      <c r="AI79" s="109"/>
      <c r="AJ79" s="109"/>
      <c r="AK79" s="109"/>
      <c r="AL79" s="109"/>
      <c r="AM79" s="109"/>
      <c r="AN79" s="109"/>
      <c r="AO79" s="109">
        <f t="shared" ref="AO79:AO84" si="153">AR79+AS79+AT79+AU79+AV79+AW79+AX79</f>
        <v>1088856</v>
      </c>
      <c r="AP79" s="109">
        <v>150000</v>
      </c>
      <c r="AQ79" s="109">
        <v>500000</v>
      </c>
      <c r="AR79" s="109">
        <v>831200</v>
      </c>
      <c r="AS79" s="109">
        <v>66256</v>
      </c>
      <c r="AT79" s="109">
        <v>191400</v>
      </c>
      <c r="AU79" s="109">
        <v>0</v>
      </c>
      <c r="AV79" s="109">
        <v>0</v>
      </c>
      <c r="AW79" s="109">
        <v>0</v>
      </c>
      <c r="AX79" s="109">
        <v>0</v>
      </c>
      <c r="AY79" s="109">
        <f t="shared" ref="AY79:AY84" si="154">AZ79</f>
        <v>34158</v>
      </c>
      <c r="AZ79" s="109">
        <v>34158</v>
      </c>
      <c r="BA79" s="113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14"/>
      <c r="GI79" s="114"/>
      <c r="GJ79" s="114"/>
      <c r="GK79" s="114"/>
      <c r="GL79" s="114"/>
      <c r="GM79" s="114"/>
      <c r="GN79" s="114"/>
      <c r="GO79" s="114"/>
      <c r="GP79" s="114"/>
      <c r="GQ79" s="114"/>
      <c r="GR79" s="114"/>
      <c r="GS79" s="114"/>
      <c r="GT79" s="114"/>
      <c r="GU79" s="114"/>
      <c r="GV79" s="114"/>
      <c r="GW79" s="114"/>
      <c r="GX79" s="114"/>
      <c r="GY79" s="114"/>
      <c r="GZ79" s="114"/>
      <c r="HA79" s="114"/>
      <c r="HB79" s="114"/>
      <c r="HC79" s="114"/>
      <c r="HD79" s="114"/>
      <c r="HE79" s="114"/>
      <c r="HF79" s="114"/>
      <c r="HG79" s="114"/>
      <c r="HH79" s="114"/>
      <c r="HI79" s="114"/>
      <c r="HJ79" s="114"/>
      <c r="HK79" s="114"/>
      <c r="HL79" s="114"/>
      <c r="HM79" s="114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14"/>
      <c r="HY79" s="114"/>
      <c r="HZ79" s="114"/>
      <c r="IA79" s="114"/>
      <c r="IB79" s="114"/>
    </row>
    <row r="80" s="98" customFormat="1" ht="25" customHeight="1" spans="1:236">
      <c r="A80" s="112"/>
      <c r="B80" s="107">
        <v>2010350</v>
      </c>
      <c r="C80" s="110" t="s">
        <v>56</v>
      </c>
      <c r="D80" s="109">
        <f t="shared" si="142"/>
        <v>4567225</v>
      </c>
      <c r="E80" s="109">
        <f t="shared" si="143"/>
        <v>0</v>
      </c>
      <c r="F80" s="109">
        <f t="shared" si="144"/>
        <v>0</v>
      </c>
      <c r="G80" s="109"/>
      <c r="H80" s="109">
        <f t="shared" si="145"/>
        <v>0</v>
      </c>
      <c r="I80" s="109"/>
      <c r="J80" s="109"/>
      <c r="K80" s="109"/>
      <c r="L80" s="109"/>
      <c r="M80" s="109">
        <f t="shared" si="146"/>
        <v>0</v>
      </c>
      <c r="N80" s="109"/>
      <c r="O80" s="109"/>
      <c r="P80" s="109">
        <f t="shared" si="147"/>
        <v>0</v>
      </c>
      <c r="Q80" s="109"/>
      <c r="R80" s="109"/>
      <c r="S80" s="109"/>
      <c r="T80" s="109"/>
      <c r="U80" s="109"/>
      <c r="V80" s="109"/>
      <c r="W80" s="109">
        <f t="shared" si="148"/>
        <v>4567225</v>
      </c>
      <c r="X80" s="109">
        <f t="shared" si="149"/>
        <v>4471133</v>
      </c>
      <c r="Y80" s="109">
        <v>2233932</v>
      </c>
      <c r="Z80" s="109">
        <f t="shared" si="150"/>
        <v>2051040</v>
      </c>
      <c r="AA80" s="109">
        <v>1792890</v>
      </c>
      <c r="AB80" s="109">
        <v>129750</v>
      </c>
      <c r="AC80" s="109">
        <v>128400</v>
      </c>
      <c r="AD80" s="109">
        <v>186161</v>
      </c>
      <c r="AE80" s="109">
        <f t="shared" si="151"/>
        <v>14000</v>
      </c>
      <c r="AF80" s="109"/>
      <c r="AG80" s="109"/>
      <c r="AH80" s="109">
        <f t="shared" si="152"/>
        <v>14000</v>
      </c>
      <c r="AI80" s="109"/>
      <c r="AJ80" s="109"/>
      <c r="AK80" s="109"/>
      <c r="AL80" s="109">
        <v>14000</v>
      </c>
      <c r="AM80" s="109"/>
      <c r="AN80" s="109">
        <v>82092</v>
      </c>
      <c r="AO80" s="109">
        <f t="shared" si="153"/>
        <v>0</v>
      </c>
      <c r="AP80" s="109"/>
      <c r="AQ80" s="109"/>
      <c r="AR80" s="109"/>
      <c r="AS80" s="109"/>
      <c r="AT80" s="109"/>
      <c r="AU80" s="109"/>
      <c r="AV80" s="109"/>
      <c r="AW80" s="109"/>
      <c r="AX80" s="109"/>
      <c r="AY80" s="109">
        <f t="shared" si="154"/>
        <v>0</v>
      </c>
      <c r="AZ80" s="109"/>
      <c r="BA80" s="113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4"/>
      <c r="ET80" s="114"/>
      <c r="EU80" s="114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114"/>
      <c r="FX80" s="114"/>
      <c r="FY80" s="114"/>
      <c r="FZ80" s="114"/>
      <c r="GA80" s="114"/>
      <c r="GB80" s="114"/>
      <c r="GC80" s="114"/>
      <c r="GD80" s="114"/>
      <c r="GE80" s="114"/>
      <c r="GF80" s="114"/>
      <c r="GG80" s="114"/>
      <c r="GH80" s="114"/>
      <c r="GI80" s="114"/>
      <c r="GJ80" s="114"/>
      <c r="GK80" s="114"/>
      <c r="GL80" s="114"/>
      <c r="GM80" s="114"/>
      <c r="GN80" s="114"/>
      <c r="GO80" s="114"/>
      <c r="GP80" s="114"/>
      <c r="GQ80" s="114"/>
      <c r="GR80" s="114"/>
      <c r="GS80" s="114"/>
      <c r="GT80" s="114"/>
      <c r="GU80" s="114"/>
      <c r="GV80" s="114"/>
      <c r="GW80" s="114"/>
      <c r="GX80" s="114"/>
      <c r="GY80" s="114"/>
      <c r="GZ80" s="114"/>
      <c r="HA80" s="114"/>
      <c r="HB80" s="114"/>
      <c r="HC80" s="114"/>
      <c r="HD80" s="114"/>
      <c r="HE80" s="114"/>
      <c r="HF80" s="114"/>
      <c r="HG80" s="114"/>
      <c r="HH80" s="114"/>
      <c r="HI80" s="114"/>
      <c r="HJ80" s="114"/>
      <c r="HK80" s="114"/>
      <c r="HL80" s="114"/>
      <c r="HM80" s="114"/>
      <c r="HN80" s="114"/>
      <c r="HO80" s="114"/>
      <c r="HP80" s="114"/>
      <c r="HQ80" s="114"/>
      <c r="HR80" s="114"/>
      <c r="HS80" s="114"/>
      <c r="HT80" s="114"/>
      <c r="HU80" s="114"/>
      <c r="HV80" s="114"/>
      <c r="HW80" s="114"/>
      <c r="HX80" s="114"/>
      <c r="HY80" s="114"/>
      <c r="HZ80" s="114"/>
      <c r="IA80" s="114"/>
      <c r="IB80" s="114"/>
    </row>
    <row r="81" s="98" customFormat="1" ht="28" customHeight="1" spans="1:236">
      <c r="A81" s="112"/>
      <c r="B81" s="107">
        <v>2080505</v>
      </c>
      <c r="C81" s="111" t="s">
        <v>57</v>
      </c>
      <c r="D81" s="109">
        <f t="shared" si="142"/>
        <v>894081</v>
      </c>
      <c r="E81" s="109">
        <f t="shared" si="143"/>
        <v>239126</v>
      </c>
      <c r="F81" s="109">
        <f t="shared" si="144"/>
        <v>0</v>
      </c>
      <c r="G81" s="109"/>
      <c r="H81" s="109">
        <f t="shared" si="145"/>
        <v>0</v>
      </c>
      <c r="I81" s="109"/>
      <c r="J81" s="109"/>
      <c r="K81" s="109"/>
      <c r="L81" s="109"/>
      <c r="M81" s="109">
        <f t="shared" si="146"/>
        <v>239126</v>
      </c>
      <c r="N81" s="109">
        <v>239126</v>
      </c>
      <c r="O81" s="109"/>
      <c r="P81" s="109">
        <f t="shared" si="147"/>
        <v>0</v>
      </c>
      <c r="Q81" s="109"/>
      <c r="R81" s="109"/>
      <c r="S81" s="109"/>
      <c r="T81" s="109"/>
      <c r="U81" s="109"/>
      <c r="V81" s="109"/>
      <c r="W81" s="109">
        <f t="shared" si="148"/>
        <v>654955</v>
      </c>
      <c r="X81" s="109">
        <f t="shared" si="149"/>
        <v>0</v>
      </c>
      <c r="Y81" s="109"/>
      <c r="Z81" s="109">
        <f t="shared" si="150"/>
        <v>0</v>
      </c>
      <c r="AA81" s="109"/>
      <c r="AB81" s="109"/>
      <c r="AC81" s="109"/>
      <c r="AD81" s="109"/>
      <c r="AE81" s="109">
        <f t="shared" si="151"/>
        <v>654955</v>
      </c>
      <c r="AF81" s="109">
        <v>654955</v>
      </c>
      <c r="AG81" s="109"/>
      <c r="AH81" s="109">
        <f t="shared" si="152"/>
        <v>0</v>
      </c>
      <c r="AI81" s="109"/>
      <c r="AJ81" s="109"/>
      <c r="AK81" s="109"/>
      <c r="AL81" s="109"/>
      <c r="AM81" s="109"/>
      <c r="AN81" s="109"/>
      <c r="AO81" s="109">
        <f t="shared" si="153"/>
        <v>0</v>
      </c>
      <c r="AP81" s="109"/>
      <c r="AQ81" s="109"/>
      <c r="AR81" s="109"/>
      <c r="AS81" s="109"/>
      <c r="AT81" s="109"/>
      <c r="AU81" s="109"/>
      <c r="AV81" s="109"/>
      <c r="AW81" s="109"/>
      <c r="AX81" s="109"/>
      <c r="AY81" s="109">
        <f t="shared" si="154"/>
        <v>0</v>
      </c>
      <c r="AZ81" s="109"/>
      <c r="BA81" s="113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4"/>
      <c r="ET81" s="114"/>
      <c r="EU81" s="114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  <c r="FF81" s="114"/>
      <c r="FG81" s="114"/>
      <c r="FH81" s="114"/>
      <c r="FI81" s="114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14"/>
      <c r="FU81" s="114"/>
      <c r="FV81" s="114"/>
      <c r="FW81" s="114"/>
      <c r="FX81" s="114"/>
      <c r="FY81" s="114"/>
      <c r="FZ81" s="114"/>
      <c r="GA81" s="114"/>
      <c r="GB81" s="114"/>
      <c r="GC81" s="114"/>
      <c r="GD81" s="114"/>
      <c r="GE81" s="114"/>
      <c r="GF81" s="114"/>
      <c r="GG81" s="114"/>
      <c r="GH81" s="114"/>
      <c r="GI81" s="114"/>
      <c r="GJ81" s="114"/>
      <c r="GK81" s="114"/>
      <c r="GL81" s="114"/>
      <c r="GM81" s="114"/>
      <c r="GN81" s="114"/>
      <c r="GO81" s="114"/>
      <c r="GP81" s="114"/>
      <c r="GQ81" s="114"/>
      <c r="GR81" s="114"/>
      <c r="GS81" s="114"/>
      <c r="GT81" s="114"/>
      <c r="GU81" s="114"/>
      <c r="GV81" s="114"/>
      <c r="GW81" s="114"/>
      <c r="GX81" s="114"/>
      <c r="GY81" s="114"/>
      <c r="GZ81" s="114"/>
      <c r="HA81" s="114"/>
      <c r="HB81" s="114"/>
      <c r="HC81" s="114"/>
      <c r="HD81" s="114"/>
      <c r="HE81" s="114"/>
      <c r="HF81" s="114"/>
      <c r="HG81" s="114"/>
      <c r="HH81" s="114"/>
      <c r="HI81" s="114"/>
      <c r="HJ81" s="114"/>
      <c r="HK81" s="114"/>
      <c r="HL81" s="114"/>
      <c r="HM81" s="114"/>
      <c r="HN81" s="114"/>
      <c r="HO81" s="114"/>
      <c r="HP81" s="114"/>
      <c r="HQ81" s="114"/>
      <c r="HR81" s="114"/>
      <c r="HS81" s="114"/>
      <c r="HT81" s="114"/>
      <c r="HU81" s="114"/>
      <c r="HV81" s="114"/>
      <c r="HW81" s="114"/>
      <c r="HX81" s="114"/>
      <c r="HY81" s="114"/>
      <c r="HZ81" s="114"/>
      <c r="IA81" s="114"/>
      <c r="IB81" s="114"/>
    </row>
    <row r="82" s="98" customFormat="1" ht="25" customHeight="1" spans="1:236">
      <c r="A82" s="112"/>
      <c r="B82" s="107">
        <v>2101101</v>
      </c>
      <c r="C82" s="110" t="s">
        <v>58</v>
      </c>
      <c r="D82" s="109">
        <f t="shared" si="142"/>
        <v>102594</v>
      </c>
      <c r="E82" s="109">
        <f t="shared" si="143"/>
        <v>102594</v>
      </c>
      <c r="F82" s="109">
        <f t="shared" si="144"/>
        <v>0</v>
      </c>
      <c r="G82" s="109"/>
      <c r="H82" s="109">
        <f t="shared" si="145"/>
        <v>0</v>
      </c>
      <c r="I82" s="109"/>
      <c r="J82" s="109"/>
      <c r="K82" s="109"/>
      <c r="L82" s="109"/>
      <c r="M82" s="109">
        <f t="shared" si="146"/>
        <v>102594</v>
      </c>
      <c r="N82" s="109"/>
      <c r="O82" s="109">
        <v>89672</v>
      </c>
      <c r="P82" s="109">
        <f t="shared" si="147"/>
        <v>12922</v>
      </c>
      <c r="Q82" s="109">
        <v>2989</v>
      </c>
      <c r="R82" s="109">
        <v>7473</v>
      </c>
      <c r="S82" s="109">
        <v>2460</v>
      </c>
      <c r="T82" s="109"/>
      <c r="U82" s="109"/>
      <c r="V82" s="109"/>
      <c r="W82" s="109">
        <f t="shared" si="148"/>
        <v>0</v>
      </c>
      <c r="X82" s="109">
        <f t="shared" si="149"/>
        <v>0</v>
      </c>
      <c r="Y82" s="109"/>
      <c r="Z82" s="109">
        <f t="shared" si="150"/>
        <v>0</v>
      </c>
      <c r="AA82" s="109"/>
      <c r="AB82" s="109"/>
      <c r="AC82" s="109"/>
      <c r="AD82" s="109"/>
      <c r="AE82" s="109">
        <f t="shared" si="151"/>
        <v>0</v>
      </c>
      <c r="AF82" s="109"/>
      <c r="AG82" s="109"/>
      <c r="AH82" s="109">
        <f t="shared" si="152"/>
        <v>0</v>
      </c>
      <c r="AI82" s="109"/>
      <c r="AJ82" s="109"/>
      <c r="AK82" s="109"/>
      <c r="AL82" s="109"/>
      <c r="AM82" s="109"/>
      <c r="AN82" s="109"/>
      <c r="AO82" s="109">
        <f t="shared" si="153"/>
        <v>0</v>
      </c>
      <c r="AP82" s="109"/>
      <c r="AQ82" s="109"/>
      <c r="AR82" s="109"/>
      <c r="AS82" s="109"/>
      <c r="AT82" s="109"/>
      <c r="AU82" s="109"/>
      <c r="AV82" s="109"/>
      <c r="AW82" s="109"/>
      <c r="AX82" s="109"/>
      <c r="AY82" s="109">
        <f t="shared" si="154"/>
        <v>0</v>
      </c>
      <c r="AZ82" s="109"/>
      <c r="BA82" s="113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114"/>
      <c r="FX82" s="114"/>
      <c r="FY82" s="114"/>
      <c r="FZ82" s="114"/>
      <c r="GA82" s="114"/>
      <c r="GB82" s="114"/>
      <c r="GC82" s="114"/>
      <c r="GD82" s="114"/>
      <c r="GE82" s="114"/>
      <c r="GF82" s="114"/>
      <c r="GG82" s="114"/>
      <c r="GH82" s="114"/>
      <c r="GI82" s="114"/>
      <c r="GJ82" s="114"/>
      <c r="GK82" s="114"/>
      <c r="GL82" s="114"/>
      <c r="GM82" s="114"/>
      <c r="GN82" s="114"/>
      <c r="GO82" s="114"/>
      <c r="GP82" s="114"/>
      <c r="GQ82" s="114"/>
      <c r="GR82" s="114"/>
      <c r="GS82" s="114"/>
      <c r="GT82" s="114"/>
      <c r="GU82" s="114"/>
      <c r="GV82" s="114"/>
      <c r="GW82" s="114"/>
      <c r="GX82" s="114"/>
      <c r="GY82" s="114"/>
      <c r="GZ82" s="114"/>
      <c r="HA82" s="114"/>
      <c r="HB82" s="114"/>
      <c r="HC82" s="114"/>
      <c r="HD82" s="114"/>
      <c r="HE82" s="114"/>
      <c r="HF82" s="114"/>
      <c r="HG82" s="114"/>
      <c r="HH82" s="114"/>
      <c r="HI82" s="114"/>
      <c r="HJ82" s="114"/>
      <c r="HK82" s="114"/>
      <c r="HL82" s="114"/>
      <c r="HM82" s="114"/>
      <c r="HN82" s="114"/>
      <c r="HO82" s="114"/>
      <c r="HP82" s="114"/>
      <c r="HQ82" s="114"/>
      <c r="HR82" s="114"/>
      <c r="HS82" s="114"/>
      <c r="HT82" s="114"/>
      <c r="HU82" s="114"/>
      <c r="HV82" s="114"/>
      <c r="HW82" s="114"/>
      <c r="HX82" s="114"/>
      <c r="HY82" s="114"/>
      <c r="HZ82" s="114"/>
      <c r="IA82" s="114"/>
      <c r="IB82" s="114"/>
    </row>
    <row r="83" s="98" customFormat="1" ht="25" customHeight="1" spans="1:236">
      <c r="A83" s="112"/>
      <c r="B83" s="107">
        <v>2101102</v>
      </c>
      <c r="C83" s="110" t="s">
        <v>59</v>
      </c>
      <c r="D83" s="109">
        <f t="shared" si="142"/>
        <v>278934</v>
      </c>
      <c r="E83" s="109">
        <f t="shared" si="143"/>
        <v>0</v>
      </c>
      <c r="F83" s="109">
        <f t="shared" si="144"/>
        <v>0</v>
      </c>
      <c r="G83" s="109"/>
      <c r="H83" s="109">
        <f t="shared" si="145"/>
        <v>0</v>
      </c>
      <c r="I83" s="109"/>
      <c r="J83" s="109"/>
      <c r="K83" s="109"/>
      <c r="L83" s="109"/>
      <c r="M83" s="109">
        <f t="shared" si="146"/>
        <v>0</v>
      </c>
      <c r="N83" s="109"/>
      <c r="O83" s="109"/>
      <c r="P83" s="109">
        <f t="shared" si="147"/>
        <v>0</v>
      </c>
      <c r="Q83" s="109"/>
      <c r="R83" s="109"/>
      <c r="S83" s="109"/>
      <c r="T83" s="109"/>
      <c r="U83" s="109"/>
      <c r="V83" s="109"/>
      <c r="W83" s="109">
        <f t="shared" si="148"/>
        <v>278934</v>
      </c>
      <c r="X83" s="109">
        <f t="shared" si="149"/>
        <v>0</v>
      </c>
      <c r="Y83" s="109"/>
      <c r="Z83" s="109">
        <f t="shared" si="150"/>
        <v>0</v>
      </c>
      <c r="AA83" s="109"/>
      <c r="AB83" s="109"/>
      <c r="AC83" s="109"/>
      <c r="AD83" s="109"/>
      <c r="AE83" s="109">
        <f t="shared" si="151"/>
        <v>278934</v>
      </c>
      <c r="AF83" s="109"/>
      <c r="AG83" s="109">
        <v>245440</v>
      </c>
      <c r="AH83" s="109">
        <f t="shared" si="152"/>
        <v>33494</v>
      </c>
      <c r="AI83" s="109">
        <v>8181</v>
      </c>
      <c r="AJ83" s="109">
        <v>20453</v>
      </c>
      <c r="AK83" s="109">
        <v>4860</v>
      </c>
      <c r="AL83" s="109"/>
      <c r="AM83" s="109"/>
      <c r="AN83" s="109"/>
      <c r="AO83" s="109">
        <f t="shared" si="153"/>
        <v>0</v>
      </c>
      <c r="AP83" s="109"/>
      <c r="AQ83" s="109"/>
      <c r="AR83" s="109"/>
      <c r="AS83" s="109"/>
      <c r="AT83" s="109"/>
      <c r="AU83" s="109"/>
      <c r="AV83" s="109"/>
      <c r="AW83" s="109"/>
      <c r="AX83" s="109"/>
      <c r="AY83" s="109">
        <f t="shared" si="154"/>
        <v>0</v>
      </c>
      <c r="AZ83" s="109"/>
      <c r="BA83" s="113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  <c r="DR83" s="114"/>
      <c r="DS83" s="114"/>
      <c r="DT83" s="114"/>
      <c r="DU83" s="114"/>
      <c r="DV83" s="114"/>
      <c r="DW83" s="114"/>
      <c r="DX83" s="114"/>
      <c r="DY83" s="114"/>
      <c r="DZ83" s="114"/>
      <c r="EA83" s="114"/>
      <c r="EB83" s="114"/>
      <c r="EC83" s="114"/>
      <c r="ED83" s="114"/>
      <c r="EE83" s="114"/>
      <c r="EF83" s="114"/>
      <c r="EG83" s="114"/>
      <c r="EH83" s="114"/>
      <c r="EI83" s="114"/>
      <c r="EJ83" s="114"/>
      <c r="EK83" s="114"/>
      <c r="EL83" s="114"/>
      <c r="EM83" s="114"/>
      <c r="EN83" s="114"/>
      <c r="EO83" s="114"/>
      <c r="EP83" s="114"/>
      <c r="EQ83" s="114"/>
      <c r="ER83" s="114"/>
      <c r="ES83" s="114"/>
      <c r="ET83" s="114"/>
      <c r="EU83" s="114"/>
      <c r="EV83" s="114"/>
      <c r="EW83" s="114"/>
      <c r="EX83" s="114"/>
      <c r="EY83" s="114"/>
      <c r="EZ83" s="114"/>
      <c r="FA83" s="114"/>
      <c r="FB83" s="114"/>
      <c r="FC83" s="114"/>
      <c r="FD83" s="114"/>
      <c r="FE83" s="114"/>
      <c r="FF83" s="114"/>
      <c r="FG83" s="114"/>
      <c r="FH83" s="114"/>
      <c r="FI83" s="114"/>
      <c r="FJ83" s="114"/>
      <c r="FK83" s="114"/>
      <c r="FL83" s="114"/>
      <c r="FM83" s="114"/>
      <c r="FN83" s="114"/>
      <c r="FO83" s="114"/>
      <c r="FP83" s="114"/>
      <c r="FQ83" s="114"/>
      <c r="FR83" s="114"/>
      <c r="FS83" s="114"/>
      <c r="FT83" s="114"/>
      <c r="FU83" s="114"/>
      <c r="FV83" s="114"/>
      <c r="FW83" s="114"/>
      <c r="FX83" s="114"/>
      <c r="FY83" s="114"/>
      <c r="FZ83" s="114"/>
      <c r="GA83" s="114"/>
      <c r="GB83" s="114"/>
      <c r="GC83" s="114"/>
      <c r="GD83" s="114"/>
      <c r="GE83" s="114"/>
      <c r="GF83" s="114"/>
      <c r="GG83" s="114"/>
      <c r="GH83" s="114"/>
      <c r="GI83" s="114"/>
      <c r="GJ83" s="114"/>
      <c r="GK83" s="114"/>
      <c r="GL83" s="114"/>
      <c r="GM83" s="114"/>
      <c r="GN83" s="114"/>
      <c r="GO83" s="114"/>
      <c r="GP83" s="114"/>
      <c r="GQ83" s="114"/>
      <c r="GR83" s="114"/>
      <c r="GS83" s="114"/>
      <c r="GT83" s="114"/>
      <c r="GU83" s="114"/>
      <c r="GV83" s="114"/>
      <c r="GW83" s="114"/>
      <c r="GX83" s="114"/>
      <c r="GY83" s="114"/>
      <c r="GZ83" s="114"/>
      <c r="HA83" s="114"/>
      <c r="HB83" s="114"/>
      <c r="HC83" s="114"/>
      <c r="HD83" s="114"/>
      <c r="HE83" s="114"/>
      <c r="HF83" s="114"/>
      <c r="HG83" s="114"/>
      <c r="HH83" s="114"/>
      <c r="HI83" s="114"/>
      <c r="HJ83" s="114"/>
      <c r="HK83" s="114"/>
      <c r="HL83" s="114"/>
      <c r="HM83" s="114"/>
      <c r="HN83" s="114"/>
      <c r="HO83" s="114"/>
      <c r="HP83" s="114"/>
      <c r="HQ83" s="114"/>
      <c r="HR83" s="114"/>
      <c r="HS83" s="114"/>
      <c r="HT83" s="114"/>
      <c r="HU83" s="114"/>
      <c r="HV83" s="114"/>
      <c r="HW83" s="114"/>
      <c r="HX83" s="114"/>
      <c r="HY83" s="114"/>
      <c r="HZ83" s="114"/>
      <c r="IA83" s="114"/>
      <c r="IB83" s="114"/>
    </row>
    <row r="84" s="98" customFormat="1" ht="25" customHeight="1" spans="1:236">
      <c r="A84" s="112"/>
      <c r="B84" s="107">
        <v>2210201</v>
      </c>
      <c r="C84" s="110" t="s">
        <v>60</v>
      </c>
      <c r="D84" s="109">
        <f t="shared" si="142"/>
        <v>662564</v>
      </c>
      <c r="E84" s="109">
        <f t="shared" si="143"/>
        <v>179345</v>
      </c>
      <c r="F84" s="109">
        <f t="shared" si="144"/>
        <v>0</v>
      </c>
      <c r="G84" s="109"/>
      <c r="H84" s="109">
        <f t="shared" si="145"/>
        <v>0</v>
      </c>
      <c r="I84" s="109"/>
      <c r="J84" s="109"/>
      <c r="K84" s="109"/>
      <c r="L84" s="109"/>
      <c r="M84" s="109">
        <f t="shared" si="146"/>
        <v>0</v>
      </c>
      <c r="N84" s="109"/>
      <c r="O84" s="109"/>
      <c r="P84" s="109">
        <f t="shared" si="147"/>
        <v>0</v>
      </c>
      <c r="Q84" s="109"/>
      <c r="R84" s="109"/>
      <c r="S84" s="109"/>
      <c r="T84" s="109"/>
      <c r="U84" s="109">
        <v>179345</v>
      </c>
      <c r="V84" s="109"/>
      <c r="W84" s="109">
        <f t="shared" si="148"/>
        <v>483219</v>
      </c>
      <c r="X84" s="109">
        <f t="shared" si="149"/>
        <v>0</v>
      </c>
      <c r="Y84" s="109"/>
      <c r="Z84" s="109">
        <f t="shared" si="150"/>
        <v>0</v>
      </c>
      <c r="AA84" s="109"/>
      <c r="AB84" s="109"/>
      <c r="AC84" s="109"/>
      <c r="AD84" s="109"/>
      <c r="AE84" s="109">
        <f t="shared" si="151"/>
        <v>0</v>
      </c>
      <c r="AF84" s="109"/>
      <c r="AG84" s="109"/>
      <c r="AH84" s="109">
        <f t="shared" si="152"/>
        <v>0</v>
      </c>
      <c r="AI84" s="109"/>
      <c r="AJ84" s="109"/>
      <c r="AK84" s="109"/>
      <c r="AL84" s="109"/>
      <c r="AM84" s="109">
        <v>483219</v>
      </c>
      <c r="AN84" s="109"/>
      <c r="AO84" s="109">
        <f t="shared" si="153"/>
        <v>0</v>
      </c>
      <c r="AP84" s="109"/>
      <c r="AQ84" s="109"/>
      <c r="AR84" s="109"/>
      <c r="AS84" s="109"/>
      <c r="AT84" s="109"/>
      <c r="AU84" s="109"/>
      <c r="AV84" s="109"/>
      <c r="AW84" s="109"/>
      <c r="AX84" s="109"/>
      <c r="AY84" s="109">
        <f t="shared" si="154"/>
        <v>0</v>
      </c>
      <c r="AZ84" s="109"/>
      <c r="BA84" s="113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4"/>
      <c r="DR84" s="114"/>
      <c r="DS84" s="114"/>
      <c r="DT84" s="114"/>
      <c r="DU84" s="114"/>
      <c r="DV84" s="114"/>
      <c r="DW84" s="114"/>
      <c r="DX84" s="114"/>
      <c r="DY84" s="114"/>
      <c r="DZ84" s="114"/>
      <c r="EA84" s="114"/>
      <c r="EB84" s="114"/>
      <c r="EC84" s="114"/>
      <c r="ED84" s="114"/>
      <c r="EE84" s="114"/>
      <c r="EF84" s="114"/>
      <c r="EG84" s="114"/>
      <c r="EH84" s="114"/>
      <c r="EI84" s="114"/>
      <c r="EJ84" s="114"/>
      <c r="EK84" s="114"/>
      <c r="EL84" s="114"/>
      <c r="EM84" s="114"/>
      <c r="EN84" s="114"/>
      <c r="EO84" s="114"/>
      <c r="EP84" s="114"/>
      <c r="EQ84" s="114"/>
      <c r="ER84" s="114"/>
      <c r="ES84" s="114"/>
      <c r="ET84" s="114"/>
      <c r="EU84" s="114"/>
      <c r="EV84" s="114"/>
      <c r="EW84" s="114"/>
      <c r="EX84" s="114"/>
      <c r="EY84" s="114"/>
      <c r="EZ84" s="114"/>
      <c r="FA84" s="114"/>
      <c r="FB84" s="114"/>
      <c r="FC84" s="114"/>
      <c r="FD84" s="114"/>
      <c r="FE84" s="114"/>
      <c r="FF84" s="114"/>
      <c r="FG84" s="114"/>
      <c r="FH84" s="114"/>
      <c r="FI84" s="114"/>
      <c r="FJ84" s="114"/>
      <c r="FK84" s="114"/>
      <c r="FL84" s="114"/>
      <c r="FM84" s="114"/>
      <c r="FN84" s="114"/>
      <c r="FO84" s="114"/>
      <c r="FP84" s="114"/>
      <c r="FQ84" s="114"/>
      <c r="FR84" s="114"/>
      <c r="FS84" s="114"/>
      <c r="FT84" s="114"/>
      <c r="FU84" s="114"/>
      <c r="FV84" s="114"/>
      <c r="FW84" s="114"/>
      <c r="FX84" s="114"/>
      <c r="FY84" s="114"/>
      <c r="FZ84" s="114"/>
      <c r="GA84" s="114"/>
      <c r="GB84" s="114"/>
      <c r="GC84" s="114"/>
      <c r="GD84" s="114"/>
      <c r="GE84" s="114"/>
      <c r="GF84" s="114"/>
      <c r="GG84" s="114"/>
      <c r="GH84" s="114"/>
      <c r="GI84" s="114"/>
      <c r="GJ84" s="114"/>
      <c r="GK84" s="114"/>
      <c r="GL84" s="114"/>
      <c r="GM84" s="114"/>
      <c r="GN84" s="114"/>
      <c r="GO84" s="114"/>
      <c r="GP84" s="114"/>
      <c r="GQ84" s="114"/>
      <c r="GR84" s="114"/>
      <c r="GS84" s="114"/>
      <c r="GT84" s="114"/>
      <c r="GU84" s="114"/>
      <c r="GV84" s="114"/>
      <c r="GW84" s="114"/>
      <c r="GX84" s="114"/>
      <c r="GY84" s="114"/>
      <c r="GZ84" s="114"/>
      <c r="HA84" s="114"/>
      <c r="HB84" s="114"/>
      <c r="HC84" s="114"/>
      <c r="HD84" s="114"/>
      <c r="HE84" s="114"/>
      <c r="HF84" s="114"/>
      <c r="HG84" s="114"/>
      <c r="HH84" s="114"/>
      <c r="HI84" s="114"/>
      <c r="HJ84" s="114"/>
      <c r="HK84" s="114"/>
      <c r="HL84" s="114"/>
      <c r="HM84" s="114"/>
      <c r="HN84" s="114"/>
      <c r="HO84" s="114"/>
      <c r="HP84" s="114"/>
      <c r="HQ84" s="114"/>
      <c r="HR84" s="114"/>
      <c r="HS84" s="114"/>
      <c r="HT84" s="114"/>
      <c r="HU84" s="114"/>
      <c r="HV84" s="114"/>
      <c r="HW84" s="114"/>
      <c r="HX84" s="114"/>
      <c r="HY84" s="114"/>
      <c r="HZ84" s="114"/>
      <c r="IA84" s="114"/>
      <c r="IB84" s="114"/>
    </row>
    <row r="85" s="98" customFormat="1" ht="25" customHeight="1" spans="1:236">
      <c r="A85" s="112" t="s">
        <v>71</v>
      </c>
      <c r="B85" s="107"/>
      <c r="C85" s="108" t="s">
        <v>54</v>
      </c>
      <c r="D85" s="109">
        <f t="shared" ref="D85:AZ85" si="155">D86+D87+D88+D89+D90+D91</f>
        <v>6422525</v>
      </c>
      <c r="E85" s="109">
        <f t="shared" si="155"/>
        <v>1775574</v>
      </c>
      <c r="F85" s="109">
        <f t="shared" si="155"/>
        <v>1356625</v>
      </c>
      <c r="G85" s="109">
        <f t="shared" si="155"/>
        <v>641868</v>
      </c>
      <c r="H85" s="109">
        <f t="shared" si="155"/>
        <v>661268</v>
      </c>
      <c r="I85" s="109">
        <f t="shared" si="155"/>
        <v>546918</v>
      </c>
      <c r="J85" s="109">
        <f t="shared" si="155"/>
        <v>38750</v>
      </c>
      <c r="K85" s="109">
        <f t="shared" si="155"/>
        <v>75600</v>
      </c>
      <c r="L85" s="109">
        <f t="shared" si="155"/>
        <v>53489</v>
      </c>
      <c r="M85" s="109">
        <f t="shared" si="155"/>
        <v>276295</v>
      </c>
      <c r="N85" s="109">
        <f t="shared" si="155"/>
        <v>190206</v>
      </c>
      <c r="O85" s="109">
        <f t="shared" si="155"/>
        <v>71327</v>
      </c>
      <c r="P85" s="109">
        <f t="shared" si="155"/>
        <v>14762</v>
      </c>
      <c r="Q85" s="109">
        <f t="shared" si="155"/>
        <v>2378</v>
      </c>
      <c r="R85" s="109">
        <f t="shared" si="155"/>
        <v>5944</v>
      </c>
      <c r="S85" s="109">
        <f t="shared" si="155"/>
        <v>1440</v>
      </c>
      <c r="T85" s="109">
        <f t="shared" si="155"/>
        <v>5000</v>
      </c>
      <c r="U85" s="109">
        <f t="shared" si="155"/>
        <v>142654</v>
      </c>
      <c r="V85" s="109">
        <f t="shared" si="155"/>
        <v>0</v>
      </c>
      <c r="W85" s="109">
        <f t="shared" si="155"/>
        <v>3707762</v>
      </c>
      <c r="X85" s="109">
        <f t="shared" si="155"/>
        <v>2704226</v>
      </c>
      <c r="Y85" s="109">
        <f t="shared" si="155"/>
        <v>1319400</v>
      </c>
      <c r="Z85" s="109">
        <f t="shared" si="155"/>
        <v>1274876</v>
      </c>
      <c r="AA85" s="109">
        <f t="shared" si="155"/>
        <v>1050876</v>
      </c>
      <c r="AB85" s="109">
        <f t="shared" si="155"/>
        <v>77000</v>
      </c>
      <c r="AC85" s="109">
        <f t="shared" si="155"/>
        <v>147000</v>
      </c>
      <c r="AD85" s="109">
        <f t="shared" si="155"/>
        <v>109950</v>
      </c>
      <c r="AE85" s="109">
        <f t="shared" si="155"/>
        <v>586971</v>
      </c>
      <c r="AF85" s="109">
        <f t="shared" si="155"/>
        <v>401310</v>
      </c>
      <c r="AG85" s="109">
        <f t="shared" si="155"/>
        <v>150144</v>
      </c>
      <c r="AH85" s="109">
        <f t="shared" si="155"/>
        <v>35517</v>
      </c>
      <c r="AI85" s="109">
        <f t="shared" si="155"/>
        <v>5005</v>
      </c>
      <c r="AJ85" s="109">
        <f t="shared" si="155"/>
        <v>12512</v>
      </c>
      <c r="AK85" s="109">
        <f t="shared" si="155"/>
        <v>3000</v>
      </c>
      <c r="AL85" s="109">
        <f t="shared" si="155"/>
        <v>15000</v>
      </c>
      <c r="AM85" s="109">
        <f t="shared" si="155"/>
        <v>284433</v>
      </c>
      <c r="AN85" s="109">
        <f t="shared" si="155"/>
        <v>132132</v>
      </c>
      <c r="AO85" s="109">
        <f t="shared" si="155"/>
        <v>916509</v>
      </c>
      <c r="AP85" s="109">
        <f t="shared" si="155"/>
        <v>100000</v>
      </c>
      <c r="AQ85" s="109">
        <f t="shared" si="155"/>
        <v>500000</v>
      </c>
      <c r="AR85" s="109">
        <f t="shared" si="155"/>
        <v>691800</v>
      </c>
      <c r="AS85" s="109">
        <f t="shared" si="155"/>
        <v>42709</v>
      </c>
      <c r="AT85" s="109">
        <f t="shared" si="155"/>
        <v>147000</v>
      </c>
      <c r="AU85" s="109">
        <f t="shared" si="155"/>
        <v>0</v>
      </c>
      <c r="AV85" s="109">
        <f t="shared" si="155"/>
        <v>0</v>
      </c>
      <c r="AW85" s="109">
        <f t="shared" si="155"/>
        <v>35000</v>
      </c>
      <c r="AX85" s="109">
        <f t="shared" si="155"/>
        <v>0</v>
      </c>
      <c r="AY85" s="109">
        <f t="shared" si="155"/>
        <v>22680</v>
      </c>
      <c r="AZ85" s="109">
        <f t="shared" si="155"/>
        <v>22680</v>
      </c>
      <c r="BA85" s="106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  <c r="EB85" s="114"/>
      <c r="EC85" s="114"/>
      <c r="ED85" s="114"/>
      <c r="EE85" s="114"/>
      <c r="EF85" s="114"/>
      <c r="EG85" s="114"/>
      <c r="EH85" s="114"/>
      <c r="EI85" s="114"/>
      <c r="EJ85" s="114"/>
      <c r="EK85" s="114"/>
      <c r="EL85" s="114"/>
      <c r="EM85" s="114"/>
      <c r="EN85" s="114"/>
      <c r="EO85" s="114"/>
      <c r="EP85" s="114"/>
      <c r="EQ85" s="114"/>
      <c r="ER85" s="114"/>
      <c r="ES85" s="114"/>
      <c r="ET85" s="114"/>
      <c r="EU85" s="114"/>
      <c r="EV85" s="114"/>
      <c r="EW85" s="114"/>
      <c r="EX85" s="114"/>
      <c r="EY85" s="114"/>
      <c r="EZ85" s="114"/>
      <c r="FA85" s="114"/>
      <c r="FB85" s="114"/>
      <c r="FC85" s="114"/>
      <c r="FD85" s="114"/>
      <c r="FE85" s="114"/>
      <c r="FF85" s="114"/>
      <c r="FG85" s="114"/>
      <c r="FH85" s="114"/>
      <c r="FI85" s="114"/>
      <c r="FJ85" s="114"/>
      <c r="FK85" s="114"/>
      <c r="FL85" s="114"/>
      <c r="FM85" s="114"/>
      <c r="FN85" s="114"/>
      <c r="FO85" s="114"/>
      <c r="FP85" s="114"/>
      <c r="FQ85" s="114"/>
      <c r="FR85" s="114"/>
      <c r="FS85" s="114"/>
      <c r="FT85" s="114"/>
      <c r="FU85" s="114"/>
      <c r="FV85" s="114"/>
      <c r="FW85" s="114"/>
      <c r="FX85" s="114"/>
      <c r="FY85" s="114"/>
      <c r="FZ85" s="114"/>
      <c r="GA85" s="114"/>
      <c r="GB85" s="114"/>
      <c r="GC85" s="114"/>
      <c r="GD85" s="114"/>
      <c r="GE85" s="114"/>
      <c r="GF85" s="114"/>
      <c r="GG85" s="114"/>
      <c r="GH85" s="114"/>
      <c r="GI85" s="114"/>
      <c r="GJ85" s="114"/>
      <c r="GK85" s="114"/>
      <c r="GL85" s="114"/>
      <c r="GM85" s="114"/>
      <c r="GN85" s="114"/>
      <c r="GO85" s="114"/>
      <c r="GP85" s="114"/>
      <c r="GQ85" s="114"/>
      <c r="GR85" s="114"/>
      <c r="GS85" s="114"/>
      <c r="GT85" s="114"/>
      <c r="GU85" s="114"/>
      <c r="GV85" s="114"/>
      <c r="GW85" s="114"/>
      <c r="GX85" s="114"/>
      <c r="GY85" s="114"/>
      <c r="GZ85" s="114"/>
      <c r="HA85" s="114"/>
      <c r="HB85" s="114"/>
      <c r="HC85" s="114"/>
      <c r="HD85" s="114"/>
      <c r="HE85" s="114"/>
      <c r="HF85" s="114"/>
      <c r="HG85" s="114"/>
      <c r="HH85" s="114"/>
      <c r="HI85" s="114"/>
      <c r="HJ85" s="114"/>
      <c r="HK85" s="114"/>
      <c r="HL85" s="114"/>
      <c r="HM85" s="114"/>
      <c r="HN85" s="114"/>
      <c r="HO85" s="114"/>
      <c r="HP85" s="114"/>
      <c r="HQ85" s="114"/>
      <c r="HR85" s="114"/>
      <c r="HS85" s="114"/>
      <c r="HT85" s="114"/>
      <c r="HU85" s="114"/>
      <c r="HV85" s="114"/>
      <c r="HW85" s="114"/>
      <c r="HX85" s="114"/>
      <c r="HY85" s="114"/>
      <c r="HZ85" s="114"/>
      <c r="IA85" s="114"/>
      <c r="IB85" s="114"/>
    </row>
    <row r="86" s="98" customFormat="1" ht="25" customHeight="1" spans="1:236">
      <c r="A86" s="112"/>
      <c r="B86" s="107">
        <v>2010301</v>
      </c>
      <c r="C86" s="110" t="s">
        <v>55</v>
      </c>
      <c r="D86" s="109">
        <f t="shared" ref="D86:D91" si="156">E86+W86+AO86+AY86</f>
        <v>2300814</v>
      </c>
      <c r="E86" s="109">
        <f t="shared" ref="E86:E91" si="157">F86+M86+U86+V86</f>
        <v>1361625</v>
      </c>
      <c r="F86" s="109">
        <f t="shared" ref="F86:F91" si="158">G86+H86+L86</f>
        <v>1356625</v>
      </c>
      <c r="G86" s="109">
        <v>641868</v>
      </c>
      <c r="H86" s="109">
        <f t="shared" ref="H86:H91" si="159">I86+J86+K86</f>
        <v>661268</v>
      </c>
      <c r="I86" s="109">
        <v>546918</v>
      </c>
      <c r="J86" s="109">
        <v>38750</v>
      </c>
      <c r="K86" s="109">
        <v>75600</v>
      </c>
      <c r="L86" s="109">
        <v>53489</v>
      </c>
      <c r="M86" s="109">
        <f t="shared" ref="M86:M91" si="160">N86+O86+P86</f>
        <v>5000</v>
      </c>
      <c r="N86" s="109"/>
      <c r="O86" s="109"/>
      <c r="P86" s="109">
        <f t="shared" ref="P86:P91" si="161">Q86+R86+S86+T86</f>
        <v>5000</v>
      </c>
      <c r="Q86" s="109"/>
      <c r="R86" s="109"/>
      <c r="S86" s="109"/>
      <c r="T86" s="109">
        <v>5000</v>
      </c>
      <c r="U86" s="109"/>
      <c r="V86" s="109"/>
      <c r="W86" s="109">
        <f t="shared" ref="W86:W91" si="162">X86+AE86+AM86+AN86</f>
        <v>0</v>
      </c>
      <c r="X86" s="109">
        <f t="shared" ref="X86:X91" si="163">Y86+Z86+AD86</f>
        <v>0</v>
      </c>
      <c r="Y86" s="109"/>
      <c r="Z86" s="109">
        <f t="shared" ref="Z86:Z91" si="164">AA86+AB86+AC86</f>
        <v>0</v>
      </c>
      <c r="AA86" s="109"/>
      <c r="AB86" s="109"/>
      <c r="AC86" s="109"/>
      <c r="AD86" s="109"/>
      <c r="AE86" s="109">
        <f t="shared" ref="AE86:AE91" si="165">AF86+AG86+AH86</f>
        <v>0</v>
      </c>
      <c r="AF86" s="109"/>
      <c r="AG86" s="109"/>
      <c r="AH86" s="109">
        <f t="shared" ref="AH86:AH91" si="166">AI86+AJ86+AK86+AL86</f>
        <v>0</v>
      </c>
      <c r="AI86" s="109"/>
      <c r="AJ86" s="109"/>
      <c r="AK86" s="109"/>
      <c r="AL86" s="109"/>
      <c r="AM86" s="109"/>
      <c r="AN86" s="109"/>
      <c r="AO86" s="109">
        <f t="shared" ref="AO86:AO91" si="167">AR86+AS86+AT86+AU86+AV86+AW86+AX86</f>
        <v>916509</v>
      </c>
      <c r="AP86" s="109">
        <v>100000</v>
      </c>
      <c r="AQ86" s="109">
        <v>500000</v>
      </c>
      <c r="AR86" s="109">
        <v>691800</v>
      </c>
      <c r="AS86" s="109">
        <v>42709</v>
      </c>
      <c r="AT86" s="109">
        <v>147000</v>
      </c>
      <c r="AU86" s="109">
        <v>0</v>
      </c>
      <c r="AV86" s="109">
        <v>0</v>
      </c>
      <c r="AW86" s="109">
        <v>35000</v>
      </c>
      <c r="AX86" s="109">
        <v>0</v>
      </c>
      <c r="AY86" s="109">
        <f t="shared" ref="AY86:AY91" si="168">AZ86</f>
        <v>22680</v>
      </c>
      <c r="AZ86" s="109">
        <v>22680</v>
      </c>
      <c r="BA86" s="113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4"/>
      <c r="DS86" s="114"/>
      <c r="DT86" s="114"/>
      <c r="DU86" s="114"/>
      <c r="DV86" s="114"/>
      <c r="DW86" s="114"/>
      <c r="DX86" s="114"/>
      <c r="DY86" s="114"/>
      <c r="DZ86" s="114"/>
      <c r="EA86" s="114"/>
      <c r="EB86" s="114"/>
      <c r="EC86" s="114"/>
      <c r="ED86" s="114"/>
      <c r="EE86" s="114"/>
      <c r="EF86" s="114"/>
      <c r="EG86" s="114"/>
      <c r="EH86" s="114"/>
      <c r="EI86" s="114"/>
      <c r="EJ86" s="114"/>
      <c r="EK86" s="114"/>
      <c r="EL86" s="114"/>
      <c r="EM86" s="114"/>
      <c r="EN86" s="114"/>
      <c r="EO86" s="114"/>
      <c r="EP86" s="114"/>
      <c r="EQ86" s="114"/>
      <c r="ER86" s="114"/>
      <c r="ES86" s="114"/>
      <c r="ET86" s="114"/>
      <c r="EU86" s="114"/>
      <c r="EV86" s="114"/>
      <c r="EW86" s="114"/>
      <c r="EX86" s="114"/>
      <c r="EY86" s="114"/>
      <c r="EZ86" s="114"/>
      <c r="FA86" s="114"/>
      <c r="FB86" s="114"/>
      <c r="FC86" s="114"/>
      <c r="FD86" s="114"/>
      <c r="FE86" s="114"/>
      <c r="FF86" s="114"/>
      <c r="FG86" s="114"/>
      <c r="FH86" s="114"/>
      <c r="FI86" s="114"/>
      <c r="FJ86" s="114"/>
      <c r="FK86" s="114"/>
      <c r="FL86" s="114"/>
      <c r="FM86" s="114"/>
      <c r="FN86" s="114"/>
      <c r="FO86" s="114"/>
      <c r="FP86" s="114"/>
      <c r="FQ86" s="114"/>
      <c r="FR86" s="114"/>
      <c r="FS86" s="114"/>
      <c r="FT86" s="114"/>
      <c r="FU86" s="114"/>
      <c r="FV86" s="114"/>
      <c r="FW86" s="114"/>
      <c r="FX86" s="114"/>
      <c r="FY86" s="114"/>
      <c r="FZ86" s="114"/>
      <c r="GA86" s="114"/>
      <c r="GB86" s="114"/>
      <c r="GC86" s="114"/>
      <c r="GD86" s="114"/>
      <c r="GE86" s="114"/>
      <c r="GF86" s="114"/>
      <c r="GG86" s="114"/>
      <c r="GH86" s="114"/>
      <c r="GI86" s="114"/>
      <c r="GJ86" s="114"/>
      <c r="GK86" s="114"/>
      <c r="GL86" s="114"/>
      <c r="GM86" s="114"/>
      <c r="GN86" s="114"/>
      <c r="GO86" s="114"/>
      <c r="GP86" s="114"/>
      <c r="GQ86" s="114"/>
      <c r="GR86" s="114"/>
      <c r="GS86" s="114"/>
      <c r="GT86" s="114"/>
      <c r="GU86" s="114"/>
      <c r="GV86" s="114"/>
      <c r="GW86" s="114"/>
      <c r="GX86" s="114"/>
      <c r="GY86" s="114"/>
      <c r="GZ86" s="114"/>
      <c r="HA86" s="114"/>
      <c r="HB86" s="114"/>
      <c r="HC86" s="114"/>
      <c r="HD86" s="114"/>
      <c r="HE86" s="114"/>
      <c r="HF86" s="114"/>
      <c r="HG86" s="114"/>
      <c r="HH86" s="114"/>
      <c r="HI86" s="114"/>
      <c r="HJ86" s="114"/>
      <c r="HK86" s="114"/>
      <c r="HL86" s="114"/>
      <c r="HM86" s="114"/>
      <c r="HN86" s="114"/>
      <c r="HO86" s="114"/>
      <c r="HP86" s="114"/>
      <c r="HQ86" s="114"/>
      <c r="HR86" s="114"/>
      <c r="HS86" s="114"/>
      <c r="HT86" s="114"/>
      <c r="HU86" s="114"/>
      <c r="HV86" s="114"/>
      <c r="HW86" s="114"/>
      <c r="HX86" s="114"/>
      <c r="HY86" s="114"/>
      <c r="HZ86" s="114"/>
      <c r="IA86" s="114"/>
      <c r="IB86" s="114"/>
    </row>
    <row r="87" s="98" customFormat="1" ht="25" customHeight="1" spans="1:236">
      <c r="A87" s="112"/>
      <c r="B87" s="107">
        <v>2010350</v>
      </c>
      <c r="C87" s="110" t="s">
        <v>56</v>
      </c>
      <c r="D87" s="109">
        <f t="shared" si="156"/>
        <v>2851358</v>
      </c>
      <c r="E87" s="109">
        <f t="shared" si="157"/>
        <v>0</v>
      </c>
      <c r="F87" s="109">
        <f t="shared" si="158"/>
        <v>0</v>
      </c>
      <c r="G87" s="109"/>
      <c r="H87" s="109">
        <f t="shared" si="159"/>
        <v>0</v>
      </c>
      <c r="I87" s="109"/>
      <c r="J87" s="109"/>
      <c r="K87" s="109"/>
      <c r="L87" s="109"/>
      <c r="M87" s="109">
        <f t="shared" si="160"/>
        <v>0</v>
      </c>
      <c r="N87" s="109"/>
      <c r="O87" s="109"/>
      <c r="P87" s="109">
        <f t="shared" si="161"/>
        <v>0</v>
      </c>
      <c r="Q87" s="109"/>
      <c r="R87" s="109"/>
      <c r="S87" s="109"/>
      <c r="T87" s="109"/>
      <c r="U87" s="109"/>
      <c r="V87" s="109"/>
      <c r="W87" s="109">
        <f t="shared" si="162"/>
        <v>2851358</v>
      </c>
      <c r="X87" s="109">
        <f t="shared" si="163"/>
        <v>2704226</v>
      </c>
      <c r="Y87" s="109">
        <v>1319400</v>
      </c>
      <c r="Z87" s="109">
        <f t="shared" si="164"/>
        <v>1274876</v>
      </c>
      <c r="AA87" s="109">
        <v>1050876</v>
      </c>
      <c r="AB87" s="109">
        <v>77000</v>
      </c>
      <c r="AC87" s="109">
        <v>147000</v>
      </c>
      <c r="AD87" s="109">
        <v>109950</v>
      </c>
      <c r="AE87" s="109">
        <f t="shared" si="165"/>
        <v>15000</v>
      </c>
      <c r="AF87" s="109"/>
      <c r="AG87" s="109"/>
      <c r="AH87" s="109">
        <f t="shared" si="166"/>
        <v>15000</v>
      </c>
      <c r="AI87" s="109"/>
      <c r="AJ87" s="109"/>
      <c r="AK87" s="109"/>
      <c r="AL87" s="109">
        <v>15000</v>
      </c>
      <c r="AM87" s="109"/>
      <c r="AN87" s="109">
        <v>132132</v>
      </c>
      <c r="AO87" s="109">
        <f t="shared" si="167"/>
        <v>0</v>
      </c>
      <c r="AP87" s="109"/>
      <c r="AQ87" s="109"/>
      <c r="AR87" s="109"/>
      <c r="AS87" s="109"/>
      <c r="AT87" s="109"/>
      <c r="AU87" s="109"/>
      <c r="AV87" s="109"/>
      <c r="AW87" s="109"/>
      <c r="AX87" s="109"/>
      <c r="AY87" s="109">
        <f t="shared" si="168"/>
        <v>0</v>
      </c>
      <c r="AZ87" s="109"/>
      <c r="BA87" s="113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4"/>
      <c r="DR87" s="114"/>
      <c r="DS87" s="114"/>
      <c r="DT87" s="114"/>
      <c r="DU87" s="114"/>
      <c r="DV87" s="114"/>
      <c r="DW87" s="114"/>
      <c r="DX87" s="114"/>
      <c r="DY87" s="114"/>
      <c r="DZ87" s="114"/>
      <c r="EA87" s="114"/>
      <c r="EB87" s="114"/>
      <c r="EC87" s="114"/>
      <c r="ED87" s="114"/>
      <c r="EE87" s="114"/>
      <c r="EF87" s="114"/>
      <c r="EG87" s="114"/>
      <c r="EH87" s="114"/>
      <c r="EI87" s="114"/>
      <c r="EJ87" s="114"/>
      <c r="EK87" s="114"/>
      <c r="EL87" s="114"/>
      <c r="EM87" s="114"/>
      <c r="EN87" s="114"/>
      <c r="EO87" s="114"/>
      <c r="EP87" s="114"/>
      <c r="EQ87" s="114"/>
      <c r="ER87" s="114"/>
      <c r="ES87" s="114"/>
      <c r="ET87" s="114"/>
      <c r="EU87" s="114"/>
      <c r="EV87" s="114"/>
      <c r="EW87" s="114"/>
      <c r="EX87" s="114"/>
      <c r="EY87" s="114"/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4"/>
      <c r="FL87" s="114"/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114"/>
      <c r="FX87" s="114"/>
      <c r="FY87" s="114"/>
      <c r="FZ87" s="114"/>
      <c r="GA87" s="114"/>
      <c r="GB87" s="114"/>
      <c r="GC87" s="114"/>
      <c r="GD87" s="114"/>
      <c r="GE87" s="114"/>
      <c r="GF87" s="114"/>
      <c r="GG87" s="114"/>
      <c r="GH87" s="114"/>
      <c r="GI87" s="114"/>
      <c r="GJ87" s="114"/>
      <c r="GK87" s="114"/>
      <c r="GL87" s="114"/>
      <c r="GM87" s="114"/>
      <c r="GN87" s="114"/>
      <c r="GO87" s="114"/>
      <c r="GP87" s="114"/>
      <c r="GQ87" s="114"/>
      <c r="GR87" s="114"/>
      <c r="GS87" s="114"/>
      <c r="GT87" s="114"/>
      <c r="GU87" s="114"/>
      <c r="GV87" s="114"/>
      <c r="GW87" s="114"/>
      <c r="GX87" s="114"/>
      <c r="GY87" s="114"/>
      <c r="GZ87" s="114"/>
      <c r="HA87" s="114"/>
      <c r="HB87" s="114"/>
      <c r="HC87" s="114"/>
      <c r="HD87" s="114"/>
      <c r="HE87" s="114"/>
      <c r="HF87" s="114"/>
      <c r="HG87" s="114"/>
      <c r="HH87" s="114"/>
      <c r="HI87" s="114"/>
      <c r="HJ87" s="114"/>
      <c r="HK87" s="114"/>
      <c r="HL87" s="114"/>
      <c r="HM87" s="114"/>
      <c r="HN87" s="114"/>
      <c r="HO87" s="114"/>
      <c r="HP87" s="114"/>
      <c r="HQ87" s="114"/>
      <c r="HR87" s="114"/>
      <c r="HS87" s="114"/>
      <c r="HT87" s="114"/>
      <c r="HU87" s="114"/>
      <c r="HV87" s="114"/>
      <c r="HW87" s="114"/>
      <c r="HX87" s="114"/>
      <c r="HY87" s="114"/>
      <c r="HZ87" s="114"/>
      <c r="IA87" s="114"/>
      <c r="IB87" s="114"/>
    </row>
    <row r="88" s="98" customFormat="1" ht="29" customHeight="1" spans="1:236">
      <c r="A88" s="112"/>
      <c r="B88" s="107">
        <v>2080505</v>
      </c>
      <c r="C88" s="111" t="s">
        <v>57</v>
      </c>
      <c r="D88" s="109">
        <f t="shared" si="156"/>
        <v>591516</v>
      </c>
      <c r="E88" s="109">
        <f t="shared" si="157"/>
        <v>190206</v>
      </c>
      <c r="F88" s="109">
        <f t="shared" si="158"/>
        <v>0</v>
      </c>
      <c r="G88" s="109"/>
      <c r="H88" s="109">
        <f t="shared" si="159"/>
        <v>0</v>
      </c>
      <c r="I88" s="109"/>
      <c r="J88" s="109"/>
      <c r="K88" s="109"/>
      <c r="L88" s="109"/>
      <c r="M88" s="109">
        <f t="shared" si="160"/>
        <v>190206</v>
      </c>
      <c r="N88" s="109">
        <v>190206</v>
      </c>
      <c r="O88" s="109"/>
      <c r="P88" s="109">
        <f t="shared" si="161"/>
        <v>0</v>
      </c>
      <c r="Q88" s="109"/>
      <c r="R88" s="109"/>
      <c r="S88" s="109"/>
      <c r="T88" s="109"/>
      <c r="U88" s="109"/>
      <c r="V88" s="109"/>
      <c r="W88" s="109">
        <f t="shared" si="162"/>
        <v>401310</v>
      </c>
      <c r="X88" s="109">
        <f t="shared" si="163"/>
        <v>0</v>
      </c>
      <c r="Y88" s="109"/>
      <c r="Z88" s="109">
        <f t="shared" si="164"/>
        <v>0</v>
      </c>
      <c r="AA88" s="109"/>
      <c r="AB88" s="109"/>
      <c r="AC88" s="109"/>
      <c r="AD88" s="109"/>
      <c r="AE88" s="109">
        <f t="shared" si="165"/>
        <v>401310</v>
      </c>
      <c r="AF88" s="109">
        <v>401310</v>
      </c>
      <c r="AG88" s="109"/>
      <c r="AH88" s="109">
        <f t="shared" si="166"/>
        <v>0</v>
      </c>
      <c r="AI88" s="109"/>
      <c r="AJ88" s="109"/>
      <c r="AK88" s="109"/>
      <c r="AL88" s="109"/>
      <c r="AM88" s="109"/>
      <c r="AN88" s="109"/>
      <c r="AO88" s="109">
        <f t="shared" si="167"/>
        <v>0</v>
      </c>
      <c r="AP88" s="109"/>
      <c r="AQ88" s="109"/>
      <c r="AR88" s="109"/>
      <c r="AS88" s="109"/>
      <c r="AT88" s="109"/>
      <c r="AU88" s="109"/>
      <c r="AV88" s="109"/>
      <c r="AW88" s="109"/>
      <c r="AX88" s="109"/>
      <c r="AY88" s="109">
        <f t="shared" si="168"/>
        <v>0</v>
      </c>
      <c r="AZ88" s="109"/>
      <c r="BA88" s="113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4"/>
      <c r="DR88" s="114"/>
      <c r="DS88" s="114"/>
      <c r="DT88" s="114"/>
      <c r="DU88" s="114"/>
      <c r="DV88" s="114"/>
      <c r="DW88" s="114"/>
      <c r="DX88" s="114"/>
      <c r="DY88" s="114"/>
      <c r="DZ88" s="114"/>
      <c r="EA88" s="114"/>
      <c r="EB88" s="114"/>
      <c r="EC88" s="114"/>
      <c r="ED88" s="114"/>
      <c r="EE88" s="114"/>
      <c r="EF88" s="114"/>
      <c r="EG88" s="114"/>
      <c r="EH88" s="114"/>
      <c r="EI88" s="114"/>
      <c r="EJ88" s="114"/>
      <c r="EK88" s="114"/>
      <c r="EL88" s="114"/>
      <c r="EM88" s="114"/>
      <c r="EN88" s="114"/>
      <c r="EO88" s="114"/>
      <c r="EP88" s="114"/>
      <c r="EQ88" s="114"/>
      <c r="ER88" s="114"/>
      <c r="ES88" s="114"/>
      <c r="ET88" s="114"/>
      <c r="EU88" s="114"/>
      <c r="EV88" s="114"/>
      <c r="EW88" s="114"/>
      <c r="EX88" s="114"/>
      <c r="EY88" s="114"/>
      <c r="EZ88" s="114"/>
      <c r="FA88" s="114"/>
      <c r="FB88" s="114"/>
      <c r="FC88" s="114"/>
      <c r="FD88" s="114"/>
      <c r="FE88" s="114"/>
      <c r="FF88" s="114"/>
      <c r="FG88" s="114"/>
      <c r="FH88" s="114"/>
      <c r="FI88" s="114"/>
      <c r="FJ88" s="114"/>
      <c r="FK88" s="114"/>
      <c r="FL88" s="114"/>
      <c r="FM88" s="114"/>
      <c r="FN88" s="114"/>
      <c r="FO88" s="114"/>
      <c r="FP88" s="114"/>
      <c r="FQ88" s="114"/>
      <c r="FR88" s="114"/>
      <c r="FS88" s="114"/>
      <c r="FT88" s="114"/>
      <c r="FU88" s="114"/>
      <c r="FV88" s="114"/>
      <c r="FW88" s="114"/>
      <c r="FX88" s="114"/>
      <c r="FY88" s="114"/>
      <c r="FZ88" s="114"/>
      <c r="GA88" s="114"/>
      <c r="GB88" s="114"/>
      <c r="GC88" s="114"/>
      <c r="GD88" s="114"/>
      <c r="GE88" s="114"/>
      <c r="GF88" s="114"/>
      <c r="GG88" s="114"/>
      <c r="GH88" s="114"/>
      <c r="GI88" s="114"/>
      <c r="GJ88" s="114"/>
      <c r="GK88" s="114"/>
      <c r="GL88" s="114"/>
      <c r="GM88" s="114"/>
      <c r="GN88" s="114"/>
      <c r="GO88" s="114"/>
      <c r="GP88" s="114"/>
      <c r="GQ88" s="114"/>
      <c r="GR88" s="114"/>
      <c r="GS88" s="114"/>
      <c r="GT88" s="114"/>
      <c r="GU88" s="114"/>
      <c r="GV88" s="114"/>
      <c r="GW88" s="114"/>
      <c r="GX88" s="114"/>
      <c r="GY88" s="114"/>
      <c r="GZ88" s="114"/>
      <c r="HA88" s="114"/>
      <c r="HB88" s="114"/>
      <c r="HC88" s="114"/>
      <c r="HD88" s="114"/>
      <c r="HE88" s="114"/>
      <c r="HF88" s="114"/>
      <c r="HG88" s="114"/>
      <c r="HH88" s="114"/>
      <c r="HI88" s="114"/>
      <c r="HJ88" s="114"/>
      <c r="HK88" s="114"/>
      <c r="HL88" s="114"/>
      <c r="HM88" s="114"/>
      <c r="HN88" s="114"/>
      <c r="HO88" s="114"/>
      <c r="HP88" s="114"/>
      <c r="HQ88" s="114"/>
      <c r="HR88" s="114"/>
      <c r="HS88" s="114"/>
      <c r="HT88" s="114"/>
      <c r="HU88" s="114"/>
      <c r="HV88" s="114"/>
      <c r="HW88" s="114"/>
      <c r="HX88" s="114"/>
      <c r="HY88" s="114"/>
      <c r="HZ88" s="114"/>
      <c r="IA88" s="114"/>
      <c r="IB88" s="114"/>
    </row>
    <row r="89" s="98" customFormat="1" ht="25" customHeight="1" spans="1:236">
      <c r="A89" s="112"/>
      <c r="B89" s="107">
        <v>2101101</v>
      </c>
      <c r="C89" s="110" t="s">
        <v>58</v>
      </c>
      <c r="D89" s="109">
        <f t="shared" si="156"/>
        <v>81089</v>
      </c>
      <c r="E89" s="109">
        <f t="shared" si="157"/>
        <v>81089</v>
      </c>
      <c r="F89" s="109">
        <f t="shared" si="158"/>
        <v>0</v>
      </c>
      <c r="G89" s="109"/>
      <c r="H89" s="109">
        <f t="shared" si="159"/>
        <v>0</v>
      </c>
      <c r="I89" s="109"/>
      <c r="J89" s="109"/>
      <c r="K89" s="109"/>
      <c r="L89" s="109"/>
      <c r="M89" s="109">
        <f t="shared" si="160"/>
        <v>81089</v>
      </c>
      <c r="N89" s="109"/>
      <c r="O89" s="109">
        <v>71327</v>
      </c>
      <c r="P89" s="109">
        <f t="shared" si="161"/>
        <v>9762</v>
      </c>
      <c r="Q89" s="109">
        <v>2378</v>
      </c>
      <c r="R89" s="109">
        <v>5944</v>
      </c>
      <c r="S89" s="109">
        <v>1440</v>
      </c>
      <c r="T89" s="109"/>
      <c r="U89" s="109"/>
      <c r="V89" s="109"/>
      <c r="W89" s="109">
        <f t="shared" si="162"/>
        <v>0</v>
      </c>
      <c r="X89" s="109">
        <f t="shared" si="163"/>
        <v>0</v>
      </c>
      <c r="Y89" s="109"/>
      <c r="Z89" s="109">
        <f t="shared" si="164"/>
        <v>0</v>
      </c>
      <c r="AA89" s="109"/>
      <c r="AB89" s="109"/>
      <c r="AC89" s="109"/>
      <c r="AD89" s="109"/>
      <c r="AE89" s="109">
        <f t="shared" si="165"/>
        <v>0</v>
      </c>
      <c r="AF89" s="109"/>
      <c r="AG89" s="109"/>
      <c r="AH89" s="109">
        <f t="shared" si="166"/>
        <v>0</v>
      </c>
      <c r="AI89" s="109"/>
      <c r="AJ89" s="109"/>
      <c r="AK89" s="109"/>
      <c r="AL89" s="109"/>
      <c r="AM89" s="109"/>
      <c r="AN89" s="109"/>
      <c r="AO89" s="109">
        <f t="shared" si="167"/>
        <v>0</v>
      </c>
      <c r="AP89" s="109"/>
      <c r="AQ89" s="109"/>
      <c r="AR89" s="109"/>
      <c r="AS89" s="109"/>
      <c r="AT89" s="109"/>
      <c r="AU89" s="109"/>
      <c r="AV89" s="109"/>
      <c r="AW89" s="109"/>
      <c r="AX89" s="109"/>
      <c r="AY89" s="109">
        <f t="shared" si="168"/>
        <v>0</v>
      </c>
      <c r="AZ89" s="109"/>
      <c r="BA89" s="113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114"/>
      <c r="DG89" s="114"/>
      <c r="DH89" s="114"/>
      <c r="DI89" s="114"/>
      <c r="DJ89" s="114"/>
      <c r="DK89" s="114"/>
      <c r="DL89" s="114"/>
      <c r="DM89" s="114"/>
      <c r="DN89" s="114"/>
      <c r="DO89" s="114"/>
      <c r="DP89" s="114"/>
      <c r="DQ89" s="114"/>
      <c r="DR89" s="114"/>
      <c r="DS89" s="114"/>
      <c r="DT89" s="114"/>
      <c r="DU89" s="114"/>
      <c r="DV89" s="114"/>
      <c r="DW89" s="114"/>
      <c r="DX89" s="114"/>
      <c r="DY89" s="114"/>
      <c r="DZ89" s="114"/>
      <c r="EA89" s="114"/>
      <c r="EB89" s="114"/>
      <c r="EC89" s="114"/>
      <c r="ED89" s="114"/>
      <c r="EE89" s="114"/>
      <c r="EF89" s="114"/>
      <c r="EG89" s="114"/>
      <c r="EH89" s="114"/>
      <c r="EI89" s="114"/>
      <c r="EJ89" s="114"/>
      <c r="EK89" s="114"/>
      <c r="EL89" s="114"/>
      <c r="EM89" s="114"/>
      <c r="EN89" s="114"/>
      <c r="EO89" s="114"/>
      <c r="EP89" s="114"/>
      <c r="EQ89" s="114"/>
      <c r="ER89" s="114"/>
      <c r="ES89" s="114"/>
      <c r="ET89" s="114"/>
      <c r="EU89" s="114"/>
      <c r="EV89" s="114"/>
      <c r="EW89" s="114"/>
      <c r="EX89" s="114"/>
      <c r="EY89" s="114"/>
      <c r="EZ89" s="114"/>
      <c r="FA89" s="114"/>
      <c r="FB89" s="114"/>
      <c r="FC89" s="114"/>
      <c r="FD89" s="114"/>
      <c r="FE89" s="114"/>
      <c r="FF89" s="114"/>
      <c r="FG89" s="114"/>
      <c r="FH89" s="114"/>
      <c r="FI89" s="114"/>
      <c r="FJ89" s="114"/>
      <c r="FK89" s="114"/>
      <c r="FL89" s="114"/>
      <c r="FM89" s="114"/>
      <c r="FN89" s="114"/>
      <c r="FO89" s="114"/>
      <c r="FP89" s="114"/>
      <c r="FQ89" s="114"/>
      <c r="FR89" s="114"/>
      <c r="FS89" s="114"/>
      <c r="FT89" s="114"/>
      <c r="FU89" s="114"/>
      <c r="FV89" s="114"/>
      <c r="FW89" s="114"/>
      <c r="FX89" s="114"/>
      <c r="FY89" s="114"/>
      <c r="FZ89" s="114"/>
      <c r="GA89" s="114"/>
      <c r="GB89" s="114"/>
      <c r="GC89" s="114"/>
      <c r="GD89" s="114"/>
      <c r="GE89" s="114"/>
      <c r="GF89" s="114"/>
      <c r="GG89" s="114"/>
      <c r="GH89" s="114"/>
      <c r="GI89" s="114"/>
      <c r="GJ89" s="114"/>
      <c r="GK89" s="114"/>
      <c r="GL89" s="114"/>
      <c r="GM89" s="114"/>
      <c r="GN89" s="114"/>
      <c r="GO89" s="114"/>
      <c r="GP89" s="114"/>
      <c r="GQ89" s="114"/>
      <c r="GR89" s="114"/>
      <c r="GS89" s="114"/>
      <c r="GT89" s="114"/>
      <c r="GU89" s="114"/>
      <c r="GV89" s="114"/>
      <c r="GW89" s="114"/>
      <c r="GX89" s="114"/>
      <c r="GY89" s="114"/>
      <c r="GZ89" s="114"/>
      <c r="HA89" s="114"/>
      <c r="HB89" s="114"/>
      <c r="HC89" s="114"/>
      <c r="HD89" s="114"/>
      <c r="HE89" s="114"/>
      <c r="HF89" s="114"/>
      <c r="HG89" s="114"/>
      <c r="HH89" s="114"/>
      <c r="HI89" s="114"/>
      <c r="HJ89" s="114"/>
      <c r="HK89" s="114"/>
      <c r="HL89" s="114"/>
      <c r="HM89" s="114"/>
      <c r="HN89" s="114"/>
      <c r="HO89" s="114"/>
      <c r="HP89" s="114"/>
      <c r="HQ89" s="114"/>
      <c r="HR89" s="114"/>
      <c r="HS89" s="114"/>
      <c r="HT89" s="114"/>
      <c r="HU89" s="114"/>
      <c r="HV89" s="114"/>
      <c r="HW89" s="114"/>
      <c r="HX89" s="114"/>
      <c r="HY89" s="114"/>
      <c r="HZ89" s="114"/>
      <c r="IA89" s="114"/>
      <c r="IB89" s="114"/>
    </row>
    <row r="90" s="98" customFormat="1" ht="25" customHeight="1" spans="1:236">
      <c r="A90" s="112"/>
      <c r="B90" s="107">
        <v>2101102</v>
      </c>
      <c r="C90" s="110" t="s">
        <v>59</v>
      </c>
      <c r="D90" s="109">
        <f t="shared" si="156"/>
        <v>170661</v>
      </c>
      <c r="E90" s="109">
        <f t="shared" si="157"/>
        <v>0</v>
      </c>
      <c r="F90" s="109">
        <f t="shared" si="158"/>
        <v>0</v>
      </c>
      <c r="G90" s="109"/>
      <c r="H90" s="109">
        <f t="shared" si="159"/>
        <v>0</v>
      </c>
      <c r="I90" s="109"/>
      <c r="J90" s="109"/>
      <c r="K90" s="109"/>
      <c r="L90" s="109"/>
      <c r="M90" s="109">
        <f t="shared" si="160"/>
        <v>0</v>
      </c>
      <c r="N90" s="109"/>
      <c r="O90" s="109"/>
      <c r="P90" s="109">
        <f t="shared" si="161"/>
        <v>0</v>
      </c>
      <c r="Q90" s="109"/>
      <c r="R90" s="109"/>
      <c r="S90" s="109"/>
      <c r="T90" s="109"/>
      <c r="U90" s="109"/>
      <c r="V90" s="109"/>
      <c r="W90" s="109">
        <f t="shared" si="162"/>
        <v>170661</v>
      </c>
      <c r="X90" s="109">
        <f t="shared" si="163"/>
        <v>0</v>
      </c>
      <c r="Y90" s="109"/>
      <c r="Z90" s="109">
        <f t="shared" si="164"/>
        <v>0</v>
      </c>
      <c r="AA90" s="109"/>
      <c r="AB90" s="109"/>
      <c r="AC90" s="109"/>
      <c r="AD90" s="109"/>
      <c r="AE90" s="109">
        <f t="shared" si="165"/>
        <v>170661</v>
      </c>
      <c r="AF90" s="109"/>
      <c r="AG90" s="109">
        <v>150144</v>
      </c>
      <c r="AH90" s="109">
        <f t="shared" si="166"/>
        <v>20517</v>
      </c>
      <c r="AI90" s="109">
        <v>5005</v>
      </c>
      <c r="AJ90" s="109">
        <v>12512</v>
      </c>
      <c r="AK90" s="109">
        <v>3000</v>
      </c>
      <c r="AL90" s="109"/>
      <c r="AM90" s="109"/>
      <c r="AN90" s="109"/>
      <c r="AO90" s="109">
        <f t="shared" si="167"/>
        <v>0</v>
      </c>
      <c r="AP90" s="109"/>
      <c r="AQ90" s="109"/>
      <c r="AR90" s="109"/>
      <c r="AS90" s="109"/>
      <c r="AT90" s="109"/>
      <c r="AU90" s="109"/>
      <c r="AV90" s="109"/>
      <c r="AW90" s="109"/>
      <c r="AX90" s="109"/>
      <c r="AY90" s="109">
        <f t="shared" si="168"/>
        <v>0</v>
      </c>
      <c r="AZ90" s="109"/>
      <c r="BA90" s="113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114"/>
      <c r="DG90" s="114"/>
      <c r="DH90" s="114"/>
      <c r="DI90" s="114"/>
      <c r="DJ90" s="114"/>
      <c r="DK90" s="114"/>
      <c r="DL90" s="114"/>
      <c r="DM90" s="114"/>
      <c r="DN90" s="114"/>
      <c r="DO90" s="114"/>
      <c r="DP90" s="114"/>
      <c r="DQ90" s="114"/>
      <c r="DR90" s="114"/>
      <c r="DS90" s="114"/>
      <c r="DT90" s="114"/>
      <c r="DU90" s="114"/>
      <c r="DV90" s="114"/>
      <c r="DW90" s="114"/>
      <c r="DX90" s="114"/>
      <c r="DY90" s="114"/>
      <c r="DZ90" s="114"/>
      <c r="EA90" s="114"/>
      <c r="EB90" s="114"/>
      <c r="EC90" s="114"/>
      <c r="ED90" s="114"/>
      <c r="EE90" s="114"/>
      <c r="EF90" s="114"/>
      <c r="EG90" s="114"/>
      <c r="EH90" s="114"/>
      <c r="EI90" s="114"/>
      <c r="EJ90" s="114"/>
      <c r="EK90" s="114"/>
      <c r="EL90" s="114"/>
      <c r="EM90" s="114"/>
      <c r="EN90" s="114"/>
      <c r="EO90" s="114"/>
      <c r="EP90" s="114"/>
      <c r="EQ90" s="114"/>
      <c r="ER90" s="114"/>
      <c r="ES90" s="114"/>
      <c r="ET90" s="114"/>
      <c r="EU90" s="114"/>
      <c r="EV90" s="114"/>
      <c r="EW90" s="114"/>
      <c r="EX90" s="114"/>
      <c r="EY90" s="114"/>
      <c r="EZ90" s="114"/>
      <c r="FA90" s="114"/>
      <c r="FB90" s="114"/>
      <c r="FC90" s="114"/>
      <c r="FD90" s="114"/>
      <c r="FE90" s="114"/>
      <c r="FF90" s="114"/>
      <c r="FG90" s="114"/>
      <c r="FH90" s="114"/>
      <c r="FI90" s="114"/>
      <c r="FJ90" s="114"/>
      <c r="FK90" s="114"/>
      <c r="FL90" s="114"/>
      <c r="FM90" s="114"/>
      <c r="FN90" s="114"/>
      <c r="FO90" s="114"/>
      <c r="FP90" s="114"/>
      <c r="FQ90" s="114"/>
      <c r="FR90" s="114"/>
      <c r="FS90" s="114"/>
      <c r="FT90" s="114"/>
      <c r="FU90" s="114"/>
      <c r="FV90" s="114"/>
      <c r="FW90" s="114"/>
      <c r="FX90" s="114"/>
      <c r="FY90" s="114"/>
      <c r="FZ90" s="114"/>
      <c r="GA90" s="114"/>
      <c r="GB90" s="114"/>
      <c r="GC90" s="114"/>
      <c r="GD90" s="114"/>
      <c r="GE90" s="114"/>
      <c r="GF90" s="114"/>
      <c r="GG90" s="114"/>
      <c r="GH90" s="114"/>
      <c r="GI90" s="114"/>
      <c r="GJ90" s="114"/>
      <c r="GK90" s="114"/>
      <c r="GL90" s="114"/>
      <c r="GM90" s="114"/>
      <c r="GN90" s="114"/>
      <c r="GO90" s="114"/>
      <c r="GP90" s="114"/>
      <c r="GQ90" s="114"/>
      <c r="GR90" s="114"/>
      <c r="GS90" s="114"/>
      <c r="GT90" s="114"/>
      <c r="GU90" s="114"/>
      <c r="GV90" s="114"/>
      <c r="GW90" s="114"/>
      <c r="GX90" s="114"/>
      <c r="GY90" s="114"/>
      <c r="GZ90" s="114"/>
      <c r="HA90" s="114"/>
      <c r="HB90" s="114"/>
      <c r="HC90" s="114"/>
      <c r="HD90" s="114"/>
      <c r="HE90" s="114"/>
      <c r="HF90" s="114"/>
      <c r="HG90" s="114"/>
      <c r="HH90" s="114"/>
      <c r="HI90" s="114"/>
      <c r="HJ90" s="114"/>
      <c r="HK90" s="114"/>
      <c r="HL90" s="114"/>
      <c r="HM90" s="114"/>
      <c r="HN90" s="114"/>
      <c r="HO90" s="114"/>
      <c r="HP90" s="114"/>
      <c r="HQ90" s="114"/>
      <c r="HR90" s="114"/>
      <c r="HS90" s="114"/>
      <c r="HT90" s="114"/>
      <c r="HU90" s="114"/>
      <c r="HV90" s="114"/>
      <c r="HW90" s="114"/>
      <c r="HX90" s="114"/>
      <c r="HY90" s="114"/>
      <c r="HZ90" s="114"/>
      <c r="IA90" s="114"/>
      <c r="IB90" s="114"/>
    </row>
    <row r="91" s="98" customFormat="1" ht="25" customHeight="1" spans="1:236">
      <c r="A91" s="112"/>
      <c r="B91" s="107">
        <v>2210201</v>
      </c>
      <c r="C91" s="110" t="s">
        <v>60</v>
      </c>
      <c r="D91" s="109">
        <f t="shared" si="156"/>
        <v>427087</v>
      </c>
      <c r="E91" s="109">
        <f t="shared" si="157"/>
        <v>142654</v>
      </c>
      <c r="F91" s="109">
        <f t="shared" si="158"/>
        <v>0</v>
      </c>
      <c r="G91" s="109"/>
      <c r="H91" s="109">
        <f t="shared" si="159"/>
        <v>0</v>
      </c>
      <c r="I91" s="109"/>
      <c r="J91" s="109"/>
      <c r="K91" s="109"/>
      <c r="L91" s="109"/>
      <c r="M91" s="109">
        <f t="shared" si="160"/>
        <v>0</v>
      </c>
      <c r="N91" s="109"/>
      <c r="O91" s="109"/>
      <c r="P91" s="109">
        <f t="shared" si="161"/>
        <v>0</v>
      </c>
      <c r="Q91" s="109"/>
      <c r="R91" s="109"/>
      <c r="S91" s="109"/>
      <c r="T91" s="109"/>
      <c r="U91" s="109">
        <v>142654</v>
      </c>
      <c r="V91" s="109"/>
      <c r="W91" s="109">
        <f t="shared" si="162"/>
        <v>284433</v>
      </c>
      <c r="X91" s="109">
        <f t="shared" si="163"/>
        <v>0</v>
      </c>
      <c r="Y91" s="109"/>
      <c r="Z91" s="109">
        <f t="shared" si="164"/>
        <v>0</v>
      </c>
      <c r="AA91" s="109"/>
      <c r="AB91" s="109"/>
      <c r="AC91" s="109"/>
      <c r="AD91" s="109"/>
      <c r="AE91" s="109">
        <f t="shared" si="165"/>
        <v>0</v>
      </c>
      <c r="AF91" s="109"/>
      <c r="AG91" s="109"/>
      <c r="AH91" s="109">
        <f t="shared" si="166"/>
        <v>0</v>
      </c>
      <c r="AI91" s="109"/>
      <c r="AJ91" s="109"/>
      <c r="AK91" s="109"/>
      <c r="AL91" s="109"/>
      <c r="AM91" s="109">
        <v>284433</v>
      </c>
      <c r="AN91" s="109"/>
      <c r="AO91" s="109">
        <f t="shared" si="167"/>
        <v>0</v>
      </c>
      <c r="AP91" s="109"/>
      <c r="AQ91" s="109"/>
      <c r="AR91" s="109"/>
      <c r="AS91" s="109"/>
      <c r="AT91" s="109"/>
      <c r="AU91" s="109"/>
      <c r="AV91" s="109"/>
      <c r="AW91" s="109"/>
      <c r="AX91" s="109"/>
      <c r="AY91" s="109">
        <f t="shared" si="168"/>
        <v>0</v>
      </c>
      <c r="AZ91" s="109"/>
      <c r="BA91" s="113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  <c r="DR91" s="114"/>
      <c r="DS91" s="114"/>
      <c r="DT91" s="114"/>
      <c r="DU91" s="114"/>
      <c r="DV91" s="114"/>
      <c r="DW91" s="114"/>
      <c r="DX91" s="114"/>
      <c r="DY91" s="114"/>
      <c r="DZ91" s="114"/>
      <c r="EA91" s="114"/>
      <c r="EB91" s="114"/>
      <c r="EC91" s="114"/>
      <c r="ED91" s="114"/>
      <c r="EE91" s="114"/>
      <c r="EF91" s="114"/>
      <c r="EG91" s="114"/>
      <c r="EH91" s="114"/>
      <c r="EI91" s="114"/>
      <c r="EJ91" s="114"/>
      <c r="EK91" s="114"/>
      <c r="EL91" s="114"/>
      <c r="EM91" s="114"/>
      <c r="EN91" s="114"/>
      <c r="EO91" s="114"/>
      <c r="EP91" s="114"/>
      <c r="EQ91" s="114"/>
      <c r="ER91" s="114"/>
      <c r="ES91" s="114"/>
      <c r="ET91" s="114"/>
      <c r="EU91" s="114"/>
      <c r="EV91" s="114"/>
      <c r="EW91" s="114"/>
      <c r="EX91" s="114"/>
      <c r="EY91" s="114"/>
      <c r="EZ91" s="114"/>
      <c r="FA91" s="114"/>
      <c r="FB91" s="114"/>
      <c r="FC91" s="114"/>
      <c r="FD91" s="114"/>
      <c r="FE91" s="114"/>
      <c r="FF91" s="114"/>
      <c r="FG91" s="114"/>
      <c r="FH91" s="114"/>
      <c r="FI91" s="114"/>
      <c r="FJ91" s="114"/>
      <c r="FK91" s="114"/>
      <c r="FL91" s="114"/>
      <c r="FM91" s="114"/>
      <c r="FN91" s="114"/>
      <c r="FO91" s="114"/>
      <c r="FP91" s="114"/>
      <c r="FQ91" s="114"/>
      <c r="FR91" s="114"/>
      <c r="FS91" s="114"/>
      <c r="FT91" s="114"/>
      <c r="FU91" s="114"/>
      <c r="FV91" s="114"/>
      <c r="FW91" s="114"/>
      <c r="FX91" s="114"/>
      <c r="FY91" s="114"/>
      <c r="FZ91" s="114"/>
      <c r="GA91" s="114"/>
      <c r="GB91" s="114"/>
      <c r="GC91" s="114"/>
      <c r="GD91" s="114"/>
      <c r="GE91" s="114"/>
      <c r="GF91" s="114"/>
      <c r="GG91" s="114"/>
      <c r="GH91" s="114"/>
      <c r="GI91" s="114"/>
      <c r="GJ91" s="114"/>
      <c r="GK91" s="114"/>
      <c r="GL91" s="114"/>
      <c r="GM91" s="114"/>
      <c r="GN91" s="114"/>
      <c r="GO91" s="114"/>
      <c r="GP91" s="114"/>
      <c r="GQ91" s="114"/>
      <c r="GR91" s="114"/>
      <c r="GS91" s="114"/>
      <c r="GT91" s="114"/>
      <c r="GU91" s="114"/>
      <c r="GV91" s="114"/>
      <c r="GW91" s="114"/>
      <c r="GX91" s="114"/>
      <c r="GY91" s="114"/>
      <c r="GZ91" s="114"/>
      <c r="HA91" s="114"/>
      <c r="HB91" s="114"/>
      <c r="HC91" s="114"/>
      <c r="HD91" s="114"/>
      <c r="HE91" s="114"/>
      <c r="HF91" s="114"/>
      <c r="HG91" s="114"/>
      <c r="HH91" s="114"/>
      <c r="HI91" s="114"/>
      <c r="HJ91" s="114"/>
      <c r="HK91" s="114"/>
      <c r="HL91" s="114"/>
      <c r="HM91" s="114"/>
      <c r="HN91" s="114"/>
      <c r="HO91" s="114"/>
      <c r="HP91" s="114"/>
      <c r="HQ91" s="114"/>
      <c r="HR91" s="114"/>
      <c r="HS91" s="114"/>
      <c r="HT91" s="114"/>
      <c r="HU91" s="114"/>
      <c r="HV91" s="114"/>
      <c r="HW91" s="114"/>
      <c r="HX91" s="114"/>
      <c r="HY91" s="114"/>
      <c r="HZ91" s="114"/>
      <c r="IA91" s="114"/>
      <c r="IB91" s="114"/>
    </row>
    <row r="92" s="98" customFormat="1" ht="25" customHeight="1" spans="1:236">
      <c r="A92" s="112" t="s">
        <v>72</v>
      </c>
      <c r="B92" s="107"/>
      <c r="C92" s="108" t="s">
        <v>54</v>
      </c>
      <c r="D92" s="109">
        <f t="shared" ref="D92:AZ92" si="169">D93+D94+D95+D96+D97+D98</f>
        <v>6381132</v>
      </c>
      <c r="E92" s="109">
        <f t="shared" si="169"/>
        <v>1834016</v>
      </c>
      <c r="F92" s="109">
        <f t="shared" si="169"/>
        <v>1405039</v>
      </c>
      <c r="G92" s="109">
        <f t="shared" si="169"/>
        <v>668052</v>
      </c>
      <c r="H92" s="109">
        <f t="shared" si="169"/>
        <v>681316</v>
      </c>
      <c r="I92" s="109">
        <f t="shared" si="169"/>
        <v>564216</v>
      </c>
      <c r="J92" s="109">
        <f t="shared" si="169"/>
        <v>41500</v>
      </c>
      <c r="K92" s="109">
        <f t="shared" si="169"/>
        <v>75600</v>
      </c>
      <c r="L92" s="109">
        <f t="shared" si="169"/>
        <v>55671</v>
      </c>
      <c r="M92" s="109">
        <f t="shared" si="169"/>
        <v>281105</v>
      </c>
      <c r="N92" s="109">
        <f t="shared" si="169"/>
        <v>197163</v>
      </c>
      <c r="O92" s="109">
        <f t="shared" si="169"/>
        <v>73936</v>
      </c>
      <c r="P92" s="109">
        <f t="shared" si="169"/>
        <v>10006</v>
      </c>
      <c r="Q92" s="109">
        <f t="shared" si="169"/>
        <v>2465</v>
      </c>
      <c r="R92" s="109">
        <f t="shared" si="169"/>
        <v>6161</v>
      </c>
      <c r="S92" s="109">
        <f t="shared" si="169"/>
        <v>1380</v>
      </c>
      <c r="T92" s="109">
        <f t="shared" si="169"/>
        <v>0</v>
      </c>
      <c r="U92" s="109">
        <f t="shared" si="169"/>
        <v>147872</v>
      </c>
      <c r="V92" s="109">
        <f t="shared" si="169"/>
        <v>0</v>
      </c>
      <c r="W92" s="109">
        <f t="shared" si="169"/>
        <v>3610359</v>
      </c>
      <c r="X92" s="109">
        <f t="shared" si="169"/>
        <v>2635999</v>
      </c>
      <c r="Y92" s="109">
        <f t="shared" si="169"/>
        <v>1308732</v>
      </c>
      <c r="Z92" s="109">
        <f t="shared" si="169"/>
        <v>1218206</v>
      </c>
      <c r="AA92" s="109">
        <f t="shared" si="169"/>
        <v>1005456</v>
      </c>
      <c r="AB92" s="109">
        <f t="shared" si="169"/>
        <v>76650</v>
      </c>
      <c r="AC92" s="109">
        <f t="shared" si="169"/>
        <v>136100</v>
      </c>
      <c r="AD92" s="109">
        <f t="shared" si="169"/>
        <v>109061</v>
      </c>
      <c r="AE92" s="109">
        <f t="shared" si="169"/>
        <v>560097</v>
      </c>
      <c r="AF92" s="109">
        <f t="shared" si="169"/>
        <v>393076</v>
      </c>
      <c r="AG92" s="109">
        <f t="shared" si="169"/>
        <v>147045</v>
      </c>
      <c r="AH92" s="109">
        <f t="shared" si="169"/>
        <v>19976</v>
      </c>
      <c r="AI92" s="109">
        <f t="shared" si="169"/>
        <v>4902</v>
      </c>
      <c r="AJ92" s="109">
        <f t="shared" si="169"/>
        <v>12254</v>
      </c>
      <c r="AK92" s="109">
        <f t="shared" si="169"/>
        <v>2820</v>
      </c>
      <c r="AL92" s="109">
        <f t="shared" si="169"/>
        <v>0</v>
      </c>
      <c r="AM92" s="109">
        <f t="shared" si="169"/>
        <v>277703</v>
      </c>
      <c r="AN92" s="109">
        <f t="shared" si="169"/>
        <v>136560</v>
      </c>
      <c r="AO92" s="109">
        <f t="shared" si="169"/>
        <v>923557</v>
      </c>
      <c r="AP92" s="109">
        <f t="shared" si="169"/>
        <v>180000</v>
      </c>
      <c r="AQ92" s="109">
        <f t="shared" si="169"/>
        <v>500000</v>
      </c>
      <c r="AR92" s="109">
        <f t="shared" si="169"/>
        <v>703600</v>
      </c>
      <c r="AS92" s="109">
        <f t="shared" si="169"/>
        <v>42557</v>
      </c>
      <c r="AT92" s="109">
        <f t="shared" si="169"/>
        <v>161400</v>
      </c>
      <c r="AU92" s="109">
        <f t="shared" si="169"/>
        <v>3000</v>
      </c>
      <c r="AV92" s="109">
        <f t="shared" si="169"/>
        <v>3000</v>
      </c>
      <c r="AW92" s="109">
        <f t="shared" si="169"/>
        <v>10000</v>
      </c>
      <c r="AX92" s="109">
        <f t="shared" si="169"/>
        <v>0</v>
      </c>
      <c r="AY92" s="109">
        <f t="shared" si="169"/>
        <v>13200</v>
      </c>
      <c r="AZ92" s="109">
        <f t="shared" si="169"/>
        <v>13200</v>
      </c>
      <c r="BA92" s="106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4"/>
      <c r="DR92" s="114"/>
      <c r="DS92" s="114"/>
      <c r="DT92" s="114"/>
      <c r="DU92" s="114"/>
      <c r="DV92" s="114"/>
      <c r="DW92" s="114"/>
      <c r="DX92" s="114"/>
      <c r="DY92" s="114"/>
      <c r="DZ92" s="114"/>
      <c r="EA92" s="114"/>
      <c r="EB92" s="114"/>
      <c r="EC92" s="114"/>
      <c r="ED92" s="114"/>
      <c r="EE92" s="114"/>
      <c r="EF92" s="114"/>
      <c r="EG92" s="114"/>
      <c r="EH92" s="114"/>
      <c r="EI92" s="114"/>
      <c r="EJ92" s="114"/>
      <c r="EK92" s="114"/>
      <c r="EL92" s="114"/>
      <c r="EM92" s="114"/>
      <c r="EN92" s="114"/>
      <c r="EO92" s="114"/>
      <c r="EP92" s="114"/>
      <c r="EQ92" s="114"/>
      <c r="ER92" s="114"/>
      <c r="ES92" s="114"/>
      <c r="ET92" s="114"/>
      <c r="EU92" s="114"/>
      <c r="EV92" s="114"/>
      <c r="EW92" s="114"/>
      <c r="EX92" s="114"/>
      <c r="EY92" s="114"/>
      <c r="EZ92" s="114"/>
      <c r="FA92" s="114"/>
      <c r="FB92" s="114"/>
      <c r="FC92" s="114"/>
      <c r="FD92" s="114"/>
      <c r="FE92" s="114"/>
      <c r="FF92" s="114"/>
      <c r="FG92" s="114"/>
      <c r="FH92" s="114"/>
      <c r="FI92" s="114"/>
      <c r="FJ92" s="114"/>
      <c r="FK92" s="114"/>
      <c r="FL92" s="114"/>
      <c r="FM92" s="114"/>
      <c r="FN92" s="114"/>
      <c r="FO92" s="114"/>
      <c r="FP92" s="114"/>
      <c r="FQ92" s="114"/>
      <c r="FR92" s="114"/>
      <c r="FS92" s="114"/>
      <c r="FT92" s="114"/>
      <c r="FU92" s="114"/>
      <c r="FV92" s="114"/>
      <c r="FW92" s="114"/>
      <c r="FX92" s="114"/>
      <c r="FY92" s="114"/>
      <c r="FZ92" s="114"/>
      <c r="GA92" s="114"/>
      <c r="GB92" s="114"/>
      <c r="GC92" s="114"/>
      <c r="GD92" s="114"/>
      <c r="GE92" s="114"/>
      <c r="GF92" s="114"/>
      <c r="GG92" s="114"/>
      <c r="GH92" s="114"/>
      <c r="GI92" s="114"/>
      <c r="GJ92" s="114"/>
      <c r="GK92" s="114"/>
      <c r="GL92" s="114"/>
      <c r="GM92" s="114"/>
      <c r="GN92" s="114"/>
      <c r="GO92" s="114"/>
      <c r="GP92" s="114"/>
      <c r="GQ92" s="114"/>
      <c r="GR92" s="114"/>
      <c r="GS92" s="114"/>
      <c r="GT92" s="114"/>
      <c r="GU92" s="114"/>
      <c r="GV92" s="114"/>
      <c r="GW92" s="114"/>
      <c r="GX92" s="114"/>
      <c r="GY92" s="114"/>
      <c r="GZ92" s="114"/>
      <c r="HA92" s="114"/>
      <c r="HB92" s="114"/>
      <c r="HC92" s="114"/>
      <c r="HD92" s="114"/>
      <c r="HE92" s="114"/>
      <c r="HF92" s="114"/>
      <c r="HG92" s="114"/>
      <c r="HH92" s="114"/>
      <c r="HI92" s="114"/>
      <c r="HJ92" s="114"/>
      <c r="HK92" s="114"/>
      <c r="HL92" s="114"/>
      <c r="HM92" s="114"/>
      <c r="HN92" s="114"/>
      <c r="HO92" s="114"/>
      <c r="HP92" s="114"/>
      <c r="HQ92" s="114"/>
      <c r="HR92" s="114"/>
      <c r="HS92" s="114"/>
      <c r="HT92" s="114"/>
      <c r="HU92" s="114"/>
      <c r="HV92" s="114"/>
      <c r="HW92" s="114"/>
      <c r="HX92" s="114"/>
      <c r="HY92" s="114"/>
      <c r="HZ92" s="114"/>
      <c r="IA92" s="114"/>
      <c r="IB92" s="114"/>
    </row>
    <row r="93" s="98" customFormat="1" ht="25" customHeight="1" spans="1:236">
      <c r="A93" s="112"/>
      <c r="B93" s="107">
        <v>2010301</v>
      </c>
      <c r="C93" s="110" t="s">
        <v>55</v>
      </c>
      <c r="D93" s="109">
        <f t="shared" ref="D93:D98" si="170">E93+W93+AO93+AY93</f>
        <v>2338556</v>
      </c>
      <c r="E93" s="109">
        <f t="shared" ref="E93:E98" si="171">F93+M93+U93+V93</f>
        <v>1405039</v>
      </c>
      <c r="F93" s="109">
        <f t="shared" ref="F93:F98" si="172">G93+H93+L93</f>
        <v>1405039</v>
      </c>
      <c r="G93" s="109">
        <v>668052</v>
      </c>
      <c r="H93" s="109">
        <f t="shared" ref="H93:H98" si="173">I93+J93+K93</f>
        <v>681316</v>
      </c>
      <c r="I93" s="109">
        <v>564216</v>
      </c>
      <c r="J93" s="109">
        <v>41500</v>
      </c>
      <c r="K93" s="109">
        <v>75600</v>
      </c>
      <c r="L93" s="109">
        <v>55671</v>
      </c>
      <c r="M93" s="109">
        <f t="shared" ref="M93:M98" si="174">N93+O93+P93</f>
        <v>0</v>
      </c>
      <c r="N93" s="109"/>
      <c r="O93" s="109"/>
      <c r="P93" s="109">
        <f t="shared" ref="P93:P98" si="175">Q93+R93+S93+T93</f>
        <v>0</v>
      </c>
      <c r="Q93" s="109"/>
      <c r="R93" s="109"/>
      <c r="S93" s="109"/>
      <c r="T93" s="109"/>
      <c r="U93" s="109"/>
      <c r="V93" s="109"/>
      <c r="W93" s="109">
        <f t="shared" ref="W93:W98" si="176">X93+AE93+AM93+AN93</f>
        <v>0</v>
      </c>
      <c r="X93" s="109">
        <f t="shared" ref="X93:X98" si="177">Y93+Z93+AD93</f>
        <v>0</v>
      </c>
      <c r="Y93" s="109"/>
      <c r="Z93" s="109">
        <f t="shared" ref="Z93:Z98" si="178">AA93+AB93+AC93</f>
        <v>0</v>
      </c>
      <c r="AA93" s="109"/>
      <c r="AB93" s="109"/>
      <c r="AC93" s="109"/>
      <c r="AD93" s="109"/>
      <c r="AE93" s="109">
        <f t="shared" ref="AE93:AE98" si="179">AF93+AG93+AH93</f>
        <v>0</v>
      </c>
      <c r="AF93" s="109"/>
      <c r="AG93" s="109"/>
      <c r="AH93" s="109">
        <f t="shared" ref="AH93:AH98" si="180">AI93+AJ93+AK93+AL93</f>
        <v>0</v>
      </c>
      <c r="AI93" s="109"/>
      <c r="AJ93" s="109"/>
      <c r="AK93" s="109"/>
      <c r="AL93" s="109"/>
      <c r="AM93" s="109"/>
      <c r="AN93" s="109"/>
      <c r="AO93" s="109">
        <f t="shared" ref="AO93:AO98" si="181">AR93+AS93+AT93+AU93+AV93+AW93+AX93</f>
        <v>923557</v>
      </c>
      <c r="AP93" s="109">
        <v>180000</v>
      </c>
      <c r="AQ93" s="109">
        <v>500000</v>
      </c>
      <c r="AR93" s="109">
        <v>703600</v>
      </c>
      <c r="AS93" s="109">
        <v>42557</v>
      </c>
      <c r="AT93" s="109">
        <v>161400</v>
      </c>
      <c r="AU93" s="109">
        <v>3000</v>
      </c>
      <c r="AV93" s="109">
        <v>3000</v>
      </c>
      <c r="AW93" s="109">
        <v>10000</v>
      </c>
      <c r="AX93" s="109"/>
      <c r="AY93" s="109">
        <f t="shared" ref="AY93:AY98" si="182">AZ93</f>
        <v>9960</v>
      </c>
      <c r="AZ93" s="109">
        <v>9960</v>
      </c>
      <c r="BA93" s="113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4"/>
      <c r="DR93" s="114"/>
      <c r="DS93" s="114"/>
      <c r="DT93" s="114"/>
      <c r="DU93" s="114"/>
      <c r="DV93" s="114"/>
      <c r="DW93" s="114"/>
      <c r="DX93" s="114"/>
      <c r="DY93" s="114"/>
      <c r="DZ93" s="114"/>
      <c r="EA93" s="114"/>
      <c r="EB93" s="114"/>
      <c r="EC93" s="114"/>
      <c r="ED93" s="114"/>
      <c r="EE93" s="114"/>
      <c r="EF93" s="114"/>
      <c r="EG93" s="114"/>
      <c r="EH93" s="114"/>
      <c r="EI93" s="114"/>
      <c r="EJ93" s="114"/>
      <c r="EK93" s="114"/>
      <c r="EL93" s="114"/>
      <c r="EM93" s="114"/>
      <c r="EN93" s="114"/>
      <c r="EO93" s="114"/>
      <c r="EP93" s="114"/>
      <c r="EQ93" s="114"/>
      <c r="ER93" s="114"/>
      <c r="ES93" s="114"/>
      <c r="ET93" s="114"/>
      <c r="EU93" s="114"/>
      <c r="EV93" s="114"/>
      <c r="EW93" s="114"/>
      <c r="EX93" s="114"/>
      <c r="EY93" s="114"/>
      <c r="EZ93" s="114"/>
      <c r="FA93" s="114"/>
      <c r="FB93" s="114"/>
      <c r="FC93" s="114"/>
      <c r="FD93" s="114"/>
      <c r="FE93" s="114"/>
      <c r="FF93" s="114"/>
      <c r="FG93" s="114"/>
      <c r="FH93" s="114"/>
      <c r="FI93" s="114"/>
      <c r="FJ93" s="114"/>
      <c r="FK93" s="114"/>
      <c r="FL93" s="114"/>
      <c r="FM93" s="114"/>
      <c r="FN93" s="114"/>
      <c r="FO93" s="114"/>
      <c r="FP93" s="114"/>
      <c r="FQ93" s="114"/>
      <c r="FR93" s="114"/>
      <c r="FS93" s="114"/>
      <c r="FT93" s="114"/>
      <c r="FU93" s="114"/>
      <c r="FV93" s="114"/>
      <c r="FW93" s="114"/>
      <c r="FX93" s="114"/>
      <c r="FY93" s="114"/>
      <c r="FZ93" s="114"/>
      <c r="GA93" s="114"/>
      <c r="GB93" s="114"/>
      <c r="GC93" s="114"/>
      <c r="GD93" s="114"/>
      <c r="GE93" s="114"/>
      <c r="GF93" s="114"/>
      <c r="GG93" s="114"/>
      <c r="GH93" s="114"/>
      <c r="GI93" s="114"/>
      <c r="GJ93" s="114"/>
      <c r="GK93" s="114"/>
      <c r="GL93" s="114"/>
      <c r="GM93" s="114"/>
      <c r="GN93" s="114"/>
      <c r="GO93" s="114"/>
      <c r="GP93" s="114"/>
      <c r="GQ93" s="114"/>
      <c r="GR93" s="114"/>
      <c r="GS93" s="114"/>
      <c r="GT93" s="114"/>
      <c r="GU93" s="114"/>
      <c r="GV93" s="114"/>
      <c r="GW93" s="114"/>
      <c r="GX93" s="114"/>
      <c r="GY93" s="114"/>
      <c r="GZ93" s="114"/>
      <c r="HA93" s="114"/>
      <c r="HB93" s="114"/>
      <c r="HC93" s="114"/>
      <c r="HD93" s="114"/>
      <c r="HE93" s="114"/>
      <c r="HF93" s="114"/>
      <c r="HG93" s="114"/>
      <c r="HH93" s="114"/>
      <c r="HI93" s="114"/>
      <c r="HJ93" s="114"/>
      <c r="HK93" s="114"/>
      <c r="HL93" s="114"/>
      <c r="HM93" s="114"/>
      <c r="HN93" s="114"/>
      <c r="HO93" s="114"/>
      <c r="HP93" s="114"/>
      <c r="HQ93" s="114"/>
      <c r="HR93" s="114"/>
      <c r="HS93" s="114"/>
      <c r="HT93" s="114"/>
      <c r="HU93" s="114"/>
      <c r="HV93" s="114"/>
      <c r="HW93" s="114"/>
      <c r="HX93" s="114"/>
      <c r="HY93" s="114"/>
      <c r="HZ93" s="114"/>
      <c r="IA93" s="114"/>
      <c r="IB93" s="114"/>
    </row>
    <row r="94" s="98" customFormat="1" ht="25" customHeight="1" spans="1:236">
      <c r="A94" s="112"/>
      <c r="B94" s="107">
        <v>2010350</v>
      </c>
      <c r="C94" s="110" t="s">
        <v>56</v>
      </c>
      <c r="D94" s="109">
        <f t="shared" si="170"/>
        <v>2775799</v>
      </c>
      <c r="E94" s="109">
        <f t="shared" si="171"/>
        <v>0</v>
      </c>
      <c r="F94" s="109">
        <f t="shared" si="172"/>
        <v>0</v>
      </c>
      <c r="G94" s="109"/>
      <c r="H94" s="109">
        <f t="shared" si="173"/>
        <v>0</v>
      </c>
      <c r="I94" s="109"/>
      <c r="J94" s="109"/>
      <c r="K94" s="109"/>
      <c r="L94" s="109"/>
      <c r="M94" s="109">
        <f t="shared" si="174"/>
        <v>0</v>
      </c>
      <c r="N94" s="109"/>
      <c r="O94" s="109"/>
      <c r="P94" s="109">
        <f t="shared" si="175"/>
        <v>0</v>
      </c>
      <c r="Q94" s="109"/>
      <c r="R94" s="109"/>
      <c r="S94" s="109"/>
      <c r="T94" s="109"/>
      <c r="U94" s="109"/>
      <c r="V94" s="109"/>
      <c r="W94" s="109">
        <f t="shared" si="176"/>
        <v>2772559</v>
      </c>
      <c r="X94" s="109">
        <f t="shared" si="177"/>
        <v>2635999</v>
      </c>
      <c r="Y94" s="109">
        <v>1308732</v>
      </c>
      <c r="Z94" s="109">
        <f t="shared" si="178"/>
        <v>1218206</v>
      </c>
      <c r="AA94" s="109">
        <v>1005456</v>
      </c>
      <c r="AB94" s="109">
        <v>76650</v>
      </c>
      <c r="AC94" s="109">
        <v>136100</v>
      </c>
      <c r="AD94" s="109">
        <v>109061</v>
      </c>
      <c r="AE94" s="109">
        <f t="shared" si="179"/>
        <v>0</v>
      </c>
      <c r="AF94" s="109"/>
      <c r="AG94" s="109"/>
      <c r="AH94" s="109">
        <f t="shared" si="180"/>
        <v>0</v>
      </c>
      <c r="AI94" s="109"/>
      <c r="AJ94" s="109"/>
      <c r="AK94" s="109"/>
      <c r="AL94" s="109"/>
      <c r="AM94" s="109"/>
      <c r="AN94" s="109">
        <v>136560</v>
      </c>
      <c r="AO94" s="109">
        <f t="shared" si="181"/>
        <v>0</v>
      </c>
      <c r="AP94" s="109"/>
      <c r="AQ94" s="109"/>
      <c r="AR94" s="109"/>
      <c r="AS94" s="109"/>
      <c r="AT94" s="109"/>
      <c r="AU94" s="109"/>
      <c r="AV94" s="109"/>
      <c r="AW94" s="109"/>
      <c r="AX94" s="109"/>
      <c r="AY94" s="109">
        <f t="shared" si="182"/>
        <v>3240</v>
      </c>
      <c r="AZ94" s="109">
        <v>3240</v>
      </c>
      <c r="BA94" s="113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4"/>
      <c r="DR94" s="114"/>
      <c r="DS94" s="114"/>
      <c r="DT94" s="114"/>
      <c r="DU94" s="114"/>
      <c r="DV94" s="114"/>
      <c r="DW94" s="114"/>
      <c r="DX94" s="114"/>
      <c r="DY94" s="114"/>
      <c r="DZ94" s="114"/>
      <c r="EA94" s="114"/>
      <c r="EB94" s="114"/>
      <c r="EC94" s="114"/>
      <c r="ED94" s="114"/>
      <c r="EE94" s="114"/>
      <c r="EF94" s="114"/>
      <c r="EG94" s="114"/>
      <c r="EH94" s="114"/>
      <c r="EI94" s="114"/>
      <c r="EJ94" s="114"/>
      <c r="EK94" s="114"/>
      <c r="EL94" s="114"/>
      <c r="EM94" s="114"/>
      <c r="EN94" s="114"/>
      <c r="EO94" s="114"/>
      <c r="EP94" s="114"/>
      <c r="EQ94" s="114"/>
      <c r="ER94" s="114"/>
      <c r="ES94" s="114"/>
      <c r="ET94" s="114"/>
      <c r="EU94" s="114"/>
      <c r="EV94" s="114"/>
      <c r="EW94" s="114"/>
      <c r="EX94" s="114"/>
      <c r="EY94" s="114"/>
      <c r="EZ94" s="114"/>
      <c r="FA94" s="114"/>
      <c r="FB94" s="114"/>
      <c r="FC94" s="114"/>
      <c r="FD94" s="114"/>
      <c r="FE94" s="114"/>
      <c r="FF94" s="114"/>
      <c r="FG94" s="114"/>
      <c r="FH94" s="114"/>
      <c r="FI94" s="114"/>
      <c r="FJ94" s="114"/>
      <c r="FK94" s="114"/>
      <c r="FL94" s="114"/>
      <c r="FM94" s="114"/>
      <c r="FN94" s="114"/>
      <c r="FO94" s="114"/>
      <c r="FP94" s="114"/>
      <c r="FQ94" s="114"/>
      <c r="FR94" s="114"/>
      <c r="FS94" s="114"/>
      <c r="FT94" s="114"/>
      <c r="FU94" s="114"/>
      <c r="FV94" s="114"/>
      <c r="FW94" s="114"/>
      <c r="FX94" s="114"/>
      <c r="FY94" s="114"/>
      <c r="FZ94" s="114"/>
      <c r="GA94" s="114"/>
      <c r="GB94" s="114"/>
      <c r="GC94" s="114"/>
      <c r="GD94" s="114"/>
      <c r="GE94" s="114"/>
      <c r="GF94" s="114"/>
      <c r="GG94" s="114"/>
      <c r="GH94" s="114"/>
      <c r="GI94" s="114"/>
      <c r="GJ94" s="114"/>
      <c r="GK94" s="114"/>
      <c r="GL94" s="114"/>
      <c r="GM94" s="114"/>
      <c r="GN94" s="114"/>
      <c r="GO94" s="114"/>
      <c r="GP94" s="114"/>
      <c r="GQ94" s="114"/>
      <c r="GR94" s="114"/>
      <c r="GS94" s="114"/>
      <c r="GT94" s="114"/>
      <c r="GU94" s="114"/>
      <c r="GV94" s="114"/>
      <c r="GW94" s="114"/>
      <c r="GX94" s="114"/>
      <c r="GY94" s="114"/>
      <c r="GZ94" s="114"/>
      <c r="HA94" s="114"/>
      <c r="HB94" s="114"/>
      <c r="HC94" s="114"/>
      <c r="HD94" s="114"/>
      <c r="HE94" s="114"/>
      <c r="HF94" s="114"/>
      <c r="HG94" s="114"/>
      <c r="HH94" s="114"/>
      <c r="HI94" s="114"/>
      <c r="HJ94" s="114"/>
      <c r="HK94" s="114"/>
      <c r="HL94" s="114"/>
      <c r="HM94" s="114"/>
      <c r="HN94" s="114"/>
      <c r="HO94" s="114"/>
      <c r="HP94" s="114"/>
      <c r="HQ94" s="114"/>
      <c r="HR94" s="114"/>
      <c r="HS94" s="114"/>
      <c r="HT94" s="114"/>
      <c r="HU94" s="114"/>
      <c r="HV94" s="114"/>
      <c r="HW94" s="114"/>
      <c r="HX94" s="114"/>
      <c r="HY94" s="114"/>
      <c r="HZ94" s="114"/>
      <c r="IA94" s="114"/>
      <c r="IB94" s="114"/>
    </row>
    <row r="95" s="98" customFormat="1" ht="27" customHeight="1" spans="1:236">
      <c r="A95" s="112"/>
      <c r="B95" s="107">
        <v>2080505</v>
      </c>
      <c r="C95" s="111" t="s">
        <v>57</v>
      </c>
      <c r="D95" s="109">
        <f t="shared" si="170"/>
        <v>590239</v>
      </c>
      <c r="E95" s="109">
        <f t="shared" si="171"/>
        <v>197163</v>
      </c>
      <c r="F95" s="109">
        <f t="shared" si="172"/>
        <v>0</v>
      </c>
      <c r="G95" s="109"/>
      <c r="H95" s="109">
        <f t="shared" si="173"/>
        <v>0</v>
      </c>
      <c r="I95" s="109"/>
      <c r="J95" s="109"/>
      <c r="K95" s="109"/>
      <c r="L95" s="109"/>
      <c r="M95" s="109">
        <f t="shared" si="174"/>
        <v>197163</v>
      </c>
      <c r="N95" s="109">
        <v>197163</v>
      </c>
      <c r="O95" s="109"/>
      <c r="P95" s="109">
        <f t="shared" si="175"/>
        <v>0</v>
      </c>
      <c r="Q95" s="109"/>
      <c r="R95" s="109"/>
      <c r="S95" s="109"/>
      <c r="T95" s="109"/>
      <c r="U95" s="109"/>
      <c r="V95" s="109"/>
      <c r="W95" s="109">
        <f t="shared" si="176"/>
        <v>393076</v>
      </c>
      <c r="X95" s="109">
        <f t="shared" si="177"/>
        <v>0</v>
      </c>
      <c r="Y95" s="109"/>
      <c r="Z95" s="109">
        <f t="shared" si="178"/>
        <v>0</v>
      </c>
      <c r="AA95" s="109"/>
      <c r="AB95" s="109"/>
      <c r="AC95" s="109"/>
      <c r="AD95" s="109"/>
      <c r="AE95" s="109">
        <f t="shared" si="179"/>
        <v>393076</v>
      </c>
      <c r="AF95" s="109">
        <v>393076</v>
      </c>
      <c r="AG95" s="109"/>
      <c r="AH95" s="109">
        <f t="shared" si="180"/>
        <v>0</v>
      </c>
      <c r="AI95" s="109"/>
      <c r="AJ95" s="109"/>
      <c r="AK95" s="109"/>
      <c r="AL95" s="109"/>
      <c r="AM95" s="109"/>
      <c r="AN95" s="109"/>
      <c r="AO95" s="109">
        <f t="shared" si="181"/>
        <v>0</v>
      </c>
      <c r="AP95" s="109"/>
      <c r="AQ95" s="109"/>
      <c r="AR95" s="109"/>
      <c r="AS95" s="109"/>
      <c r="AT95" s="109"/>
      <c r="AU95" s="109"/>
      <c r="AV95" s="109"/>
      <c r="AW95" s="109"/>
      <c r="AX95" s="109"/>
      <c r="AY95" s="109">
        <f t="shared" si="182"/>
        <v>0</v>
      </c>
      <c r="AZ95" s="109"/>
      <c r="BA95" s="113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4"/>
      <c r="DT95" s="114"/>
      <c r="DU95" s="114"/>
      <c r="DV95" s="114"/>
      <c r="DW95" s="114"/>
      <c r="DX95" s="114"/>
      <c r="DY95" s="114"/>
      <c r="DZ95" s="114"/>
      <c r="EA95" s="114"/>
      <c r="EB95" s="114"/>
      <c r="EC95" s="114"/>
      <c r="ED95" s="114"/>
      <c r="EE95" s="114"/>
      <c r="EF95" s="114"/>
      <c r="EG95" s="114"/>
      <c r="EH95" s="114"/>
      <c r="EI95" s="114"/>
      <c r="EJ95" s="114"/>
      <c r="EK95" s="114"/>
      <c r="EL95" s="114"/>
      <c r="EM95" s="114"/>
      <c r="EN95" s="114"/>
      <c r="EO95" s="114"/>
      <c r="EP95" s="114"/>
      <c r="EQ95" s="114"/>
      <c r="ER95" s="114"/>
      <c r="ES95" s="114"/>
      <c r="ET95" s="114"/>
      <c r="EU95" s="114"/>
      <c r="EV95" s="114"/>
      <c r="EW95" s="114"/>
      <c r="EX95" s="114"/>
      <c r="EY95" s="114"/>
      <c r="EZ95" s="114"/>
      <c r="FA95" s="114"/>
      <c r="FB95" s="114"/>
      <c r="FC95" s="114"/>
      <c r="FD95" s="114"/>
      <c r="FE95" s="114"/>
      <c r="FF95" s="114"/>
      <c r="FG95" s="114"/>
      <c r="FH95" s="114"/>
      <c r="FI95" s="114"/>
      <c r="FJ95" s="114"/>
      <c r="FK95" s="114"/>
      <c r="FL95" s="114"/>
      <c r="FM95" s="114"/>
      <c r="FN95" s="114"/>
      <c r="FO95" s="114"/>
      <c r="FP95" s="114"/>
      <c r="FQ95" s="114"/>
      <c r="FR95" s="114"/>
      <c r="FS95" s="114"/>
      <c r="FT95" s="114"/>
      <c r="FU95" s="114"/>
      <c r="FV95" s="114"/>
      <c r="FW95" s="114"/>
      <c r="FX95" s="114"/>
      <c r="FY95" s="114"/>
      <c r="FZ95" s="114"/>
      <c r="GA95" s="114"/>
      <c r="GB95" s="114"/>
      <c r="GC95" s="114"/>
      <c r="GD95" s="114"/>
      <c r="GE95" s="114"/>
      <c r="GF95" s="114"/>
      <c r="GG95" s="114"/>
      <c r="GH95" s="114"/>
      <c r="GI95" s="114"/>
      <c r="GJ95" s="114"/>
      <c r="GK95" s="114"/>
      <c r="GL95" s="114"/>
      <c r="GM95" s="114"/>
      <c r="GN95" s="114"/>
      <c r="GO95" s="114"/>
      <c r="GP95" s="114"/>
      <c r="GQ95" s="114"/>
      <c r="GR95" s="114"/>
      <c r="GS95" s="114"/>
      <c r="GT95" s="114"/>
      <c r="GU95" s="114"/>
      <c r="GV95" s="114"/>
      <c r="GW95" s="114"/>
      <c r="GX95" s="114"/>
      <c r="GY95" s="114"/>
      <c r="GZ95" s="114"/>
      <c r="HA95" s="114"/>
      <c r="HB95" s="114"/>
      <c r="HC95" s="114"/>
      <c r="HD95" s="114"/>
      <c r="HE95" s="114"/>
      <c r="HF95" s="114"/>
      <c r="HG95" s="114"/>
      <c r="HH95" s="114"/>
      <c r="HI95" s="114"/>
      <c r="HJ95" s="114"/>
      <c r="HK95" s="114"/>
      <c r="HL95" s="114"/>
      <c r="HM95" s="114"/>
      <c r="HN95" s="114"/>
      <c r="HO95" s="114"/>
      <c r="HP95" s="114"/>
      <c r="HQ95" s="114"/>
      <c r="HR95" s="114"/>
      <c r="HS95" s="114"/>
      <c r="HT95" s="114"/>
      <c r="HU95" s="114"/>
      <c r="HV95" s="114"/>
      <c r="HW95" s="114"/>
      <c r="HX95" s="114"/>
      <c r="HY95" s="114"/>
      <c r="HZ95" s="114"/>
      <c r="IA95" s="114"/>
      <c r="IB95" s="114"/>
    </row>
    <row r="96" s="98" customFormat="1" ht="25" customHeight="1" spans="1:236">
      <c r="A96" s="112"/>
      <c r="B96" s="107">
        <v>2101101</v>
      </c>
      <c r="C96" s="110" t="s">
        <v>58</v>
      </c>
      <c r="D96" s="109">
        <f t="shared" si="170"/>
        <v>83942</v>
      </c>
      <c r="E96" s="109">
        <f t="shared" si="171"/>
        <v>83942</v>
      </c>
      <c r="F96" s="109">
        <f t="shared" si="172"/>
        <v>0</v>
      </c>
      <c r="G96" s="109"/>
      <c r="H96" s="109">
        <f t="shared" si="173"/>
        <v>0</v>
      </c>
      <c r="I96" s="109"/>
      <c r="J96" s="109"/>
      <c r="K96" s="109"/>
      <c r="L96" s="109"/>
      <c r="M96" s="109">
        <f t="shared" si="174"/>
        <v>83942</v>
      </c>
      <c r="N96" s="109"/>
      <c r="O96" s="109">
        <v>73936</v>
      </c>
      <c r="P96" s="109">
        <f t="shared" si="175"/>
        <v>10006</v>
      </c>
      <c r="Q96" s="109">
        <v>2465</v>
      </c>
      <c r="R96" s="109">
        <v>6161</v>
      </c>
      <c r="S96" s="109">
        <v>1380</v>
      </c>
      <c r="T96" s="109"/>
      <c r="U96" s="109"/>
      <c r="V96" s="109"/>
      <c r="W96" s="109">
        <f t="shared" si="176"/>
        <v>0</v>
      </c>
      <c r="X96" s="109">
        <f t="shared" si="177"/>
        <v>0</v>
      </c>
      <c r="Y96" s="109"/>
      <c r="Z96" s="109">
        <f t="shared" si="178"/>
        <v>0</v>
      </c>
      <c r="AA96" s="109"/>
      <c r="AB96" s="109"/>
      <c r="AC96" s="109"/>
      <c r="AD96" s="109"/>
      <c r="AE96" s="109">
        <f t="shared" si="179"/>
        <v>0</v>
      </c>
      <c r="AF96" s="109"/>
      <c r="AG96" s="109"/>
      <c r="AH96" s="109">
        <f t="shared" si="180"/>
        <v>0</v>
      </c>
      <c r="AI96" s="109"/>
      <c r="AJ96" s="109"/>
      <c r="AK96" s="109"/>
      <c r="AL96" s="109"/>
      <c r="AM96" s="109"/>
      <c r="AN96" s="109"/>
      <c r="AO96" s="109">
        <f t="shared" si="181"/>
        <v>0</v>
      </c>
      <c r="AP96" s="109"/>
      <c r="AQ96" s="109"/>
      <c r="AR96" s="109"/>
      <c r="AS96" s="109"/>
      <c r="AT96" s="109"/>
      <c r="AU96" s="109"/>
      <c r="AV96" s="109"/>
      <c r="AW96" s="109"/>
      <c r="AX96" s="109"/>
      <c r="AY96" s="109">
        <f t="shared" si="182"/>
        <v>0</v>
      </c>
      <c r="AZ96" s="109"/>
      <c r="BA96" s="113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4"/>
      <c r="DY96" s="114"/>
      <c r="DZ96" s="114"/>
      <c r="EA96" s="114"/>
      <c r="EB96" s="114"/>
      <c r="EC96" s="114"/>
      <c r="ED96" s="114"/>
      <c r="EE96" s="114"/>
      <c r="EF96" s="114"/>
      <c r="EG96" s="114"/>
      <c r="EH96" s="114"/>
      <c r="EI96" s="114"/>
      <c r="EJ96" s="114"/>
      <c r="EK96" s="114"/>
      <c r="EL96" s="114"/>
      <c r="EM96" s="114"/>
      <c r="EN96" s="114"/>
      <c r="EO96" s="114"/>
      <c r="EP96" s="114"/>
      <c r="EQ96" s="114"/>
      <c r="ER96" s="114"/>
      <c r="ES96" s="114"/>
      <c r="ET96" s="114"/>
      <c r="EU96" s="114"/>
      <c r="EV96" s="114"/>
      <c r="EW96" s="114"/>
      <c r="EX96" s="114"/>
      <c r="EY96" s="114"/>
      <c r="EZ96" s="114"/>
      <c r="FA96" s="114"/>
      <c r="FB96" s="114"/>
      <c r="FC96" s="114"/>
      <c r="FD96" s="114"/>
      <c r="FE96" s="114"/>
      <c r="FF96" s="114"/>
      <c r="FG96" s="114"/>
      <c r="FH96" s="114"/>
      <c r="FI96" s="114"/>
      <c r="FJ96" s="114"/>
      <c r="FK96" s="114"/>
      <c r="FL96" s="114"/>
      <c r="FM96" s="114"/>
      <c r="FN96" s="114"/>
      <c r="FO96" s="114"/>
      <c r="FP96" s="114"/>
      <c r="FQ96" s="114"/>
      <c r="FR96" s="114"/>
      <c r="FS96" s="114"/>
      <c r="FT96" s="114"/>
      <c r="FU96" s="114"/>
      <c r="FV96" s="114"/>
      <c r="FW96" s="114"/>
      <c r="FX96" s="114"/>
      <c r="FY96" s="114"/>
      <c r="FZ96" s="114"/>
      <c r="GA96" s="114"/>
      <c r="GB96" s="114"/>
      <c r="GC96" s="114"/>
      <c r="GD96" s="114"/>
      <c r="GE96" s="114"/>
      <c r="GF96" s="114"/>
      <c r="GG96" s="114"/>
      <c r="GH96" s="114"/>
      <c r="GI96" s="114"/>
      <c r="GJ96" s="114"/>
      <c r="GK96" s="114"/>
      <c r="GL96" s="114"/>
      <c r="GM96" s="114"/>
      <c r="GN96" s="114"/>
      <c r="GO96" s="114"/>
      <c r="GP96" s="114"/>
      <c r="GQ96" s="114"/>
      <c r="GR96" s="114"/>
      <c r="GS96" s="114"/>
      <c r="GT96" s="114"/>
      <c r="GU96" s="114"/>
      <c r="GV96" s="114"/>
      <c r="GW96" s="114"/>
      <c r="GX96" s="114"/>
      <c r="GY96" s="114"/>
      <c r="GZ96" s="114"/>
      <c r="HA96" s="114"/>
      <c r="HB96" s="114"/>
      <c r="HC96" s="114"/>
      <c r="HD96" s="114"/>
      <c r="HE96" s="114"/>
      <c r="HF96" s="114"/>
      <c r="HG96" s="114"/>
      <c r="HH96" s="114"/>
      <c r="HI96" s="114"/>
      <c r="HJ96" s="114"/>
      <c r="HK96" s="114"/>
      <c r="HL96" s="114"/>
      <c r="HM96" s="114"/>
      <c r="HN96" s="114"/>
      <c r="HO96" s="114"/>
      <c r="HP96" s="114"/>
      <c r="HQ96" s="114"/>
      <c r="HR96" s="114"/>
      <c r="HS96" s="114"/>
      <c r="HT96" s="114"/>
      <c r="HU96" s="114"/>
      <c r="HV96" s="114"/>
      <c r="HW96" s="114"/>
      <c r="HX96" s="114"/>
      <c r="HY96" s="114"/>
      <c r="HZ96" s="114"/>
      <c r="IA96" s="114"/>
      <c r="IB96" s="114"/>
    </row>
    <row r="97" s="98" customFormat="1" ht="25" customHeight="1" spans="1:236">
      <c r="A97" s="112"/>
      <c r="B97" s="107">
        <v>2101102</v>
      </c>
      <c r="C97" s="110" t="s">
        <v>59</v>
      </c>
      <c r="D97" s="109">
        <f t="shared" si="170"/>
        <v>167021</v>
      </c>
      <c r="E97" s="109">
        <f t="shared" si="171"/>
        <v>0</v>
      </c>
      <c r="F97" s="109">
        <f t="shared" si="172"/>
        <v>0</v>
      </c>
      <c r="G97" s="109"/>
      <c r="H97" s="109">
        <f t="shared" si="173"/>
        <v>0</v>
      </c>
      <c r="I97" s="109"/>
      <c r="J97" s="109"/>
      <c r="K97" s="109"/>
      <c r="L97" s="109"/>
      <c r="M97" s="109">
        <f t="shared" si="174"/>
        <v>0</v>
      </c>
      <c r="N97" s="109"/>
      <c r="O97" s="109"/>
      <c r="P97" s="109">
        <f t="shared" si="175"/>
        <v>0</v>
      </c>
      <c r="Q97" s="109"/>
      <c r="R97" s="109"/>
      <c r="S97" s="109"/>
      <c r="T97" s="109"/>
      <c r="U97" s="109"/>
      <c r="V97" s="109"/>
      <c r="W97" s="109">
        <f t="shared" si="176"/>
        <v>167021</v>
      </c>
      <c r="X97" s="109">
        <f t="shared" si="177"/>
        <v>0</v>
      </c>
      <c r="Y97" s="109"/>
      <c r="Z97" s="109">
        <f t="shared" si="178"/>
        <v>0</v>
      </c>
      <c r="AA97" s="109"/>
      <c r="AB97" s="109"/>
      <c r="AC97" s="109"/>
      <c r="AD97" s="109"/>
      <c r="AE97" s="109">
        <f t="shared" si="179"/>
        <v>167021</v>
      </c>
      <c r="AF97" s="109"/>
      <c r="AG97" s="109">
        <v>147045</v>
      </c>
      <c r="AH97" s="109">
        <f t="shared" si="180"/>
        <v>19976</v>
      </c>
      <c r="AI97" s="109">
        <v>4902</v>
      </c>
      <c r="AJ97" s="109">
        <v>12254</v>
      </c>
      <c r="AK97" s="109">
        <v>2820</v>
      </c>
      <c r="AL97" s="109"/>
      <c r="AM97" s="109"/>
      <c r="AN97" s="109"/>
      <c r="AO97" s="109">
        <f t="shared" si="181"/>
        <v>0</v>
      </c>
      <c r="AP97" s="109"/>
      <c r="AQ97" s="109"/>
      <c r="AR97" s="109"/>
      <c r="AS97" s="109"/>
      <c r="AT97" s="109"/>
      <c r="AU97" s="109"/>
      <c r="AV97" s="109"/>
      <c r="AW97" s="109"/>
      <c r="AX97" s="109"/>
      <c r="AY97" s="109">
        <f t="shared" si="182"/>
        <v>0</v>
      </c>
      <c r="AZ97" s="109"/>
      <c r="BA97" s="113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14"/>
      <c r="DY97" s="114"/>
      <c r="DZ97" s="114"/>
      <c r="EA97" s="114"/>
      <c r="EB97" s="114"/>
      <c r="EC97" s="114"/>
      <c r="ED97" s="114"/>
      <c r="EE97" s="114"/>
      <c r="EF97" s="114"/>
      <c r="EG97" s="114"/>
      <c r="EH97" s="114"/>
      <c r="EI97" s="114"/>
      <c r="EJ97" s="114"/>
      <c r="EK97" s="114"/>
      <c r="EL97" s="114"/>
      <c r="EM97" s="114"/>
      <c r="EN97" s="114"/>
      <c r="EO97" s="114"/>
      <c r="EP97" s="114"/>
      <c r="EQ97" s="114"/>
      <c r="ER97" s="114"/>
      <c r="ES97" s="114"/>
      <c r="ET97" s="114"/>
      <c r="EU97" s="114"/>
      <c r="EV97" s="114"/>
      <c r="EW97" s="114"/>
      <c r="EX97" s="114"/>
      <c r="EY97" s="114"/>
      <c r="EZ97" s="114"/>
      <c r="FA97" s="114"/>
      <c r="FB97" s="114"/>
      <c r="FC97" s="114"/>
      <c r="FD97" s="114"/>
      <c r="FE97" s="114"/>
      <c r="FF97" s="114"/>
      <c r="FG97" s="114"/>
      <c r="FH97" s="114"/>
      <c r="FI97" s="114"/>
      <c r="FJ97" s="114"/>
      <c r="FK97" s="114"/>
      <c r="FL97" s="114"/>
      <c r="FM97" s="114"/>
      <c r="FN97" s="114"/>
      <c r="FO97" s="114"/>
      <c r="FP97" s="114"/>
      <c r="FQ97" s="114"/>
      <c r="FR97" s="114"/>
      <c r="FS97" s="114"/>
      <c r="FT97" s="114"/>
      <c r="FU97" s="114"/>
      <c r="FV97" s="114"/>
      <c r="FW97" s="114"/>
      <c r="FX97" s="114"/>
      <c r="FY97" s="114"/>
      <c r="FZ97" s="114"/>
      <c r="GA97" s="114"/>
      <c r="GB97" s="114"/>
      <c r="GC97" s="114"/>
      <c r="GD97" s="114"/>
      <c r="GE97" s="114"/>
      <c r="GF97" s="114"/>
      <c r="GG97" s="114"/>
      <c r="GH97" s="114"/>
      <c r="GI97" s="114"/>
      <c r="GJ97" s="114"/>
      <c r="GK97" s="114"/>
      <c r="GL97" s="114"/>
      <c r="GM97" s="114"/>
      <c r="GN97" s="114"/>
      <c r="GO97" s="114"/>
      <c r="GP97" s="114"/>
      <c r="GQ97" s="114"/>
      <c r="GR97" s="114"/>
      <c r="GS97" s="114"/>
      <c r="GT97" s="114"/>
      <c r="GU97" s="114"/>
      <c r="GV97" s="114"/>
      <c r="GW97" s="114"/>
      <c r="GX97" s="114"/>
      <c r="GY97" s="114"/>
      <c r="GZ97" s="114"/>
      <c r="HA97" s="114"/>
      <c r="HB97" s="114"/>
      <c r="HC97" s="114"/>
      <c r="HD97" s="114"/>
      <c r="HE97" s="114"/>
      <c r="HF97" s="114"/>
      <c r="HG97" s="114"/>
      <c r="HH97" s="114"/>
      <c r="HI97" s="114"/>
      <c r="HJ97" s="114"/>
      <c r="HK97" s="114"/>
      <c r="HL97" s="114"/>
      <c r="HM97" s="114"/>
      <c r="HN97" s="114"/>
      <c r="HO97" s="114"/>
      <c r="HP97" s="114"/>
      <c r="HQ97" s="114"/>
      <c r="HR97" s="114"/>
      <c r="HS97" s="114"/>
      <c r="HT97" s="114"/>
      <c r="HU97" s="114"/>
      <c r="HV97" s="114"/>
      <c r="HW97" s="114"/>
      <c r="HX97" s="114"/>
      <c r="HY97" s="114"/>
      <c r="HZ97" s="114"/>
      <c r="IA97" s="114"/>
      <c r="IB97" s="114"/>
    </row>
    <row r="98" s="98" customFormat="1" ht="25" customHeight="1" spans="1:236">
      <c r="A98" s="112"/>
      <c r="B98" s="107">
        <v>2210201</v>
      </c>
      <c r="C98" s="110" t="s">
        <v>60</v>
      </c>
      <c r="D98" s="109">
        <f t="shared" si="170"/>
        <v>425575</v>
      </c>
      <c r="E98" s="109">
        <f t="shared" si="171"/>
        <v>147872</v>
      </c>
      <c r="F98" s="109">
        <f t="shared" si="172"/>
        <v>0</v>
      </c>
      <c r="G98" s="109"/>
      <c r="H98" s="109">
        <f t="shared" si="173"/>
        <v>0</v>
      </c>
      <c r="I98" s="109"/>
      <c r="J98" s="109"/>
      <c r="K98" s="109"/>
      <c r="L98" s="109"/>
      <c r="M98" s="109">
        <f t="shared" si="174"/>
        <v>0</v>
      </c>
      <c r="N98" s="109"/>
      <c r="O98" s="109"/>
      <c r="P98" s="109">
        <f t="shared" si="175"/>
        <v>0</v>
      </c>
      <c r="Q98" s="109"/>
      <c r="R98" s="109"/>
      <c r="S98" s="109"/>
      <c r="T98" s="109"/>
      <c r="U98" s="109">
        <v>147872</v>
      </c>
      <c r="V98" s="109"/>
      <c r="W98" s="109">
        <f t="shared" si="176"/>
        <v>277703</v>
      </c>
      <c r="X98" s="109">
        <f t="shared" si="177"/>
        <v>0</v>
      </c>
      <c r="Y98" s="109"/>
      <c r="Z98" s="109">
        <f t="shared" si="178"/>
        <v>0</v>
      </c>
      <c r="AA98" s="109"/>
      <c r="AB98" s="109"/>
      <c r="AC98" s="109"/>
      <c r="AD98" s="109"/>
      <c r="AE98" s="109">
        <f t="shared" si="179"/>
        <v>0</v>
      </c>
      <c r="AF98" s="109"/>
      <c r="AG98" s="109"/>
      <c r="AH98" s="109">
        <f t="shared" si="180"/>
        <v>0</v>
      </c>
      <c r="AI98" s="109"/>
      <c r="AJ98" s="109"/>
      <c r="AK98" s="109"/>
      <c r="AL98" s="109"/>
      <c r="AM98" s="109">
        <v>277703</v>
      </c>
      <c r="AN98" s="109"/>
      <c r="AO98" s="109">
        <f t="shared" si="181"/>
        <v>0</v>
      </c>
      <c r="AP98" s="109"/>
      <c r="AQ98" s="109"/>
      <c r="AR98" s="109"/>
      <c r="AS98" s="109"/>
      <c r="AT98" s="109"/>
      <c r="AU98" s="109"/>
      <c r="AV98" s="109"/>
      <c r="AW98" s="109"/>
      <c r="AX98" s="109"/>
      <c r="AY98" s="109">
        <f t="shared" si="182"/>
        <v>0</v>
      </c>
      <c r="AZ98" s="109"/>
      <c r="BA98" s="113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4"/>
      <c r="EG98" s="114"/>
      <c r="EH98" s="114"/>
      <c r="EI98" s="114"/>
      <c r="EJ98" s="114"/>
      <c r="EK98" s="114"/>
      <c r="EL98" s="114"/>
      <c r="EM98" s="114"/>
      <c r="EN98" s="114"/>
      <c r="EO98" s="114"/>
      <c r="EP98" s="114"/>
      <c r="EQ98" s="114"/>
      <c r="ER98" s="114"/>
      <c r="ES98" s="114"/>
      <c r="ET98" s="114"/>
      <c r="EU98" s="114"/>
      <c r="EV98" s="114"/>
      <c r="EW98" s="114"/>
      <c r="EX98" s="114"/>
      <c r="EY98" s="114"/>
      <c r="EZ98" s="114"/>
      <c r="FA98" s="114"/>
      <c r="FB98" s="114"/>
      <c r="FC98" s="114"/>
      <c r="FD98" s="114"/>
      <c r="FE98" s="114"/>
      <c r="FF98" s="114"/>
      <c r="FG98" s="114"/>
      <c r="FH98" s="114"/>
      <c r="FI98" s="114"/>
      <c r="FJ98" s="114"/>
      <c r="FK98" s="114"/>
      <c r="FL98" s="114"/>
      <c r="FM98" s="114"/>
      <c r="FN98" s="114"/>
      <c r="FO98" s="114"/>
      <c r="FP98" s="114"/>
      <c r="FQ98" s="114"/>
      <c r="FR98" s="114"/>
      <c r="FS98" s="114"/>
      <c r="FT98" s="114"/>
      <c r="FU98" s="114"/>
      <c r="FV98" s="114"/>
      <c r="FW98" s="114"/>
      <c r="FX98" s="114"/>
      <c r="FY98" s="114"/>
      <c r="FZ98" s="114"/>
      <c r="GA98" s="114"/>
      <c r="GB98" s="114"/>
      <c r="GC98" s="114"/>
      <c r="GD98" s="114"/>
      <c r="GE98" s="114"/>
      <c r="GF98" s="114"/>
      <c r="GG98" s="114"/>
      <c r="GH98" s="114"/>
      <c r="GI98" s="114"/>
      <c r="GJ98" s="114"/>
      <c r="GK98" s="114"/>
      <c r="GL98" s="114"/>
      <c r="GM98" s="114"/>
      <c r="GN98" s="114"/>
      <c r="GO98" s="114"/>
      <c r="GP98" s="114"/>
      <c r="GQ98" s="114"/>
      <c r="GR98" s="114"/>
      <c r="GS98" s="114"/>
      <c r="GT98" s="114"/>
      <c r="GU98" s="114"/>
      <c r="GV98" s="114"/>
      <c r="GW98" s="114"/>
      <c r="GX98" s="114"/>
      <c r="GY98" s="114"/>
      <c r="GZ98" s="114"/>
      <c r="HA98" s="114"/>
      <c r="HB98" s="114"/>
      <c r="HC98" s="114"/>
      <c r="HD98" s="114"/>
      <c r="HE98" s="114"/>
      <c r="HF98" s="114"/>
      <c r="HG98" s="114"/>
      <c r="HH98" s="114"/>
      <c r="HI98" s="114"/>
      <c r="HJ98" s="114"/>
      <c r="HK98" s="114"/>
      <c r="HL98" s="114"/>
      <c r="HM98" s="114"/>
      <c r="HN98" s="114"/>
      <c r="HO98" s="114"/>
      <c r="HP98" s="114"/>
      <c r="HQ98" s="114"/>
      <c r="HR98" s="114"/>
      <c r="HS98" s="114"/>
      <c r="HT98" s="114"/>
      <c r="HU98" s="114"/>
      <c r="HV98" s="114"/>
      <c r="HW98" s="114"/>
      <c r="HX98" s="114"/>
      <c r="HY98" s="114"/>
      <c r="HZ98" s="114"/>
      <c r="IA98" s="114"/>
      <c r="IB98" s="114"/>
    </row>
    <row r="99" s="98" customFormat="1" ht="25" customHeight="1" spans="1:236">
      <c r="A99" s="112" t="s">
        <v>73</v>
      </c>
      <c r="B99" s="107"/>
      <c r="C99" s="108" t="s">
        <v>54</v>
      </c>
      <c r="D99" s="109">
        <f t="shared" ref="D99:AZ99" si="183">D100+D101+D102+D103+D104+D105</f>
        <v>5554162</v>
      </c>
      <c r="E99" s="109">
        <f t="shared" si="183"/>
        <v>1645288</v>
      </c>
      <c r="F99" s="109">
        <f t="shared" si="183"/>
        <v>1261933</v>
      </c>
      <c r="G99" s="109">
        <f t="shared" si="183"/>
        <v>603228</v>
      </c>
      <c r="H99" s="109">
        <f t="shared" si="183"/>
        <v>608436</v>
      </c>
      <c r="I99" s="109">
        <f t="shared" si="183"/>
        <v>497736</v>
      </c>
      <c r="J99" s="109">
        <f t="shared" si="183"/>
        <v>55500</v>
      </c>
      <c r="K99" s="109">
        <f t="shared" si="183"/>
        <v>55200</v>
      </c>
      <c r="L99" s="109">
        <f t="shared" si="183"/>
        <v>50269</v>
      </c>
      <c r="M99" s="109">
        <f t="shared" si="183"/>
        <v>251239</v>
      </c>
      <c r="N99" s="109">
        <f t="shared" si="183"/>
        <v>176154</v>
      </c>
      <c r="O99" s="109">
        <f t="shared" si="183"/>
        <v>66058</v>
      </c>
      <c r="P99" s="109">
        <f t="shared" si="183"/>
        <v>9027</v>
      </c>
      <c r="Q99" s="109">
        <f t="shared" si="183"/>
        <v>2202</v>
      </c>
      <c r="R99" s="109">
        <f t="shared" si="183"/>
        <v>5505</v>
      </c>
      <c r="S99" s="109">
        <f t="shared" si="183"/>
        <v>1320</v>
      </c>
      <c r="T99" s="109">
        <f t="shared" si="183"/>
        <v>0</v>
      </c>
      <c r="U99" s="109">
        <f t="shared" si="183"/>
        <v>132116</v>
      </c>
      <c r="V99" s="109">
        <f t="shared" si="183"/>
        <v>0</v>
      </c>
      <c r="W99" s="109">
        <f t="shared" si="183"/>
        <v>3033773</v>
      </c>
      <c r="X99" s="109">
        <f t="shared" si="183"/>
        <v>2235520</v>
      </c>
      <c r="Y99" s="109">
        <f t="shared" si="183"/>
        <v>1050792</v>
      </c>
      <c r="Z99" s="109">
        <f t="shared" si="183"/>
        <v>1097162</v>
      </c>
      <c r="AA99" s="109">
        <f t="shared" si="183"/>
        <v>946662</v>
      </c>
      <c r="AB99" s="109">
        <f t="shared" si="183"/>
        <v>42500</v>
      </c>
      <c r="AC99" s="109">
        <f t="shared" si="183"/>
        <v>108000</v>
      </c>
      <c r="AD99" s="109">
        <f t="shared" si="183"/>
        <v>87566</v>
      </c>
      <c r="AE99" s="109">
        <f t="shared" si="183"/>
        <v>472039</v>
      </c>
      <c r="AF99" s="109">
        <f t="shared" si="183"/>
        <v>330995</v>
      </c>
      <c r="AG99" s="109">
        <f t="shared" si="183"/>
        <v>123944</v>
      </c>
      <c r="AH99" s="109">
        <f t="shared" si="183"/>
        <v>17100</v>
      </c>
      <c r="AI99" s="109">
        <f t="shared" si="183"/>
        <v>4131</v>
      </c>
      <c r="AJ99" s="109">
        <f t="shared" si="183"/>
        <v>10329</v>
      </c>
      <c r="AK99" s="109">
        <f t="shared" si="183"/>
        <v>2640</v>
      </c>
      <c r="AL99" s="109">
        <f t="shared" si="183"/>
        <v>0</v>
      </c>
      <c r="AM99" s="109">
        <f t="shared" si="183"/>
        <v>239694</v>
      </c>
      <c r="AN99" s="109">
        <f t="shared" si="183"/>
        <v>86520</v>
      </c>
      <c r="AO99" s="109">
        <f t="shared" si="183"/>
        <v>857581</v>
      </c>
      <c r="AP99" s="109">
        <f t="shared" si="183"/>
        <v>150000</v>
      </c>
      <c r="AQ99" s="109">
        <f t="shared" si="183"/>
        <v>500000</v>
      </c>
      <c r="AR99" s="109">
        <f t="shared" si="183"/>
        <v>620000</v>
      </c>
      <c r="AS99" s="109">
        <f t="shared" si="183"/>
        <v>37181</v>
      </c>
      <c r="AT99" s="109">
        <f t="shared" si="183"/>
        <v>140400</v>
      </c>
      <c r="AU99" s="109">
        <f t="shared" si="183"/>
        <v>0</v>
      </c>
      <c r="AV99" s="109">
        <f t="shared" si="183"/>
        <v>0</v>
      </c>
      <c r="AW99" s="109">
        <f t="shared" si="183"/>
        <v>60000</v>
      </c>
      <c r="AX99" s="109">
        <f t="shared" si="183"/>
        <v>0</v>
      </c>
      <c r="AY99" s="109">
        <f t="shared" si="183"/>
        <v>17520</v>
      </c>
      <c r="AZ99" s="109">
        <f t="shared" si="183"/>
        <v>17520</v>
      </c>
      <c r="BA99" s="106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114"/>
      <c r="DH99" s="114"/>
      <c r="DI99" s="114"/>
      <c r="DJ99" s="114"/>
      <c r="DK99" s="114"/>
      <c r="DL99" s="114"/>
      <c r="DM99" s="114"/>
      <c r="DN99" s="114"/>
      <c r="DO99" s="114"/>
      <c r="DP99" s="114"/>
      <c r="DQ99" s="114"/>
      <c r="DR99" s="114"/>
      <c r="DS99" s="114"/>
      <c r="DT99" s="114"/>
      <c r="DU99" s="114"/>
      <c r="DV99" s="114"/>
      <c r="DW99" s="114"/>
      <c r="DX99" s="114"/>
      <c r="DY99" s="114"/>
      <c r="DZ99" s="114"/>
      <c r="EA99" s="114"/>
      <c r="EB99" s="114"/>
      <c r="EC99" s="114"/>
      <c r="ED99" s="114"/>
      <c r="EE99" s="114"/>
      <c r="EF99" s="114"/>
      <c r="EG99" s="114"/>
      <c r="EH99" s="114"/>
      <c r="EI99" s="114"/>
      <c r="EJ99" s="114"/>
      <c r="EK99" s="114"/>
      <c r="EL99" s="114"/>
      <c r="EM99" s="114"/>
      <c r="EN99" s="114"/>
      <c r="EO99" s="114"/>
      <c r="EP99" s="114"/>
      <c r="EQ99" s="114"/>
      <c r="ER99" s="114"/>
      <c r="ES99" s="114"/>
      <c r="ET99" s="114"/>
      <c r="EU99" s="114"/>
      <c r="EV99" s="114"/>
      <c r="EW99" s="114"/>
      <c r="EX99" s="114"/>
      <c r="EY99" s="114"/>
      <c r="EZ99" s="114"/>
      <c r="FA99" s="114"/>
      <c r="FB99" s="114"/>
      <c r="FC99" s="114"/>
      <c r="FD99" s="114"/>
      <c r="FE99" s="114"/>
      <c r="FF99" s="114"/>
      <c r="FG99" s="114"/>
      <c r="FH99" s="114"/>
      <c r="FI99" s="114"/>
      <c r="FJ99" s="114"/>
      <c r="FK99" s="114"/>
      <c r="FL99" s="114"/>
      <c r="FM99" s="114"/>
      <c r="FN99" s="114"/>
      <c r="FO99" s="114"/>
      <c r="FP99" s="114"/>
      <c r="FQ99" s="114"/>
      <c r="FR99" s="114"/>
      <c r="FS99" s="114"/>
      <c r="FT99" s="114"/>
      <c r="FU99" s="114"/>
      <c r="FV99" s="114"/>
      <c r="FW99" s="114"/>
      <c r="FX99" s="114"/>
      <c r="FY99" s="114"/>
      <c r="FZ99" s="114"/>
      <c r="GA99" s="114"/>
      <c r="GB99" s="114"/>
      <c r="GC99" s="114"/>
      <c r="GD99" s="114"/>
      <c r="GE99" s="114"/>
      <c r="GF99" s="114"/>
      <c r="GG99" s="114"/>
      <c r="GH99" s="114"/>
      <c r="GI99" s="114"/>
      <c r="GJ99" s="114"/>
      <c r="GK99" s="114"/>
      <c r="GL99" s="114"/>
      <c r="GM99" s="114"/>
      <c r="GN99" s="114"/>
      <c r="GO99" s="114"/>
      <c r="GP99" s="114"/>
      <c r="GQ99" s="114"/>
      <c r="GR99" s="114"/>
      <c r="GS99" s="114"/>
      <c r="GT99" s="114"/>
      <c r="GU99" s="114"/>
      <c r="GV99" s="114"/>
      <c r="GW99" s="114"/>
      <c r="GX99" s="114"/>
      <c r="GY99" s="114"/>
      <c r="GZ99" s="114"/>
      <c r="HA99" s="114"/>
      <c r="HB99" s="114"/>
      <c r="HC99" s="114"/>
      <c r="HD99" s="114"/>
      <c r="HE99" s="114"/>
      <c r="HF99" s="114"/>
      <c r="HG99" s="114"/>
      <c r="HH99" s="114"/>
      <c r="HI99" s="114"/>
      <c r="HJ99" s="114"/>
      <c r="HK99" s="114"/>
      <c r="HL99" s="114"/>
      <c r="HM99" s="114"/>
      <c r="HN99" s="114"/>
      <c r="HO99" s="114"/>
      <c r="HP99" s="114"/>
      <c r="HQ99" s="114"/>
      <c r="HR99" s="114"/>
      <c r="HS99" s="114"/>
      <c r="HT99" s="114"/>
      <c r="HU99" s="114"/>
      <c r="HV99" s="114"/>
      <c r="HW99" s="114"/>
      <c r="HX99" s="114"/>
      <c r="HY99" s="114"/>
      <c r="HZ99" s="114"/>
      <c r="IA99" s="114"/>
      <c r="IB99" s="114"/>
    </row>
    <row r="100" s="98" customFormat="1" ht="25" customHeight="1" spans="1:236">
      <c r="A100" s="112"/>
      <c r="B100" s="107">
        <v>2010301</v>
      </c>
      <c r="C100" s="110" t="s">
        <v>55</v>
      </c>
      <c r="D100" s="109">
        <f t="shared" ref="D100:D105" si="184">E100+W100+AO100+AY100</f>
        <v>2137034</v>
      </c>
      <c r="E100" s="109">
        <f t="shared" ref="E100:E105" si="185">F100+M100+U100+V100</f>
        <v>1261933</v>
      </c>
      <c r="F100" s="109">
        <f t="shared" ref="F100:F105" si="186">G100+H100+L100</f>
        <v>1261933</v>
      </c>
      <c r="G100" s="109">
        <v>603228</v>
      </c>
      <c r="H100" s="109">
        <f t="shared" ref="H100:H105" si="187">I100+J100+K100</f>
        <v>608436</v>
      </c>
      <c r="I100" s="109">
        <v>497736</v>
      </c>
      <c r="J100" s="109">
        <v>55500</v>
      </c>
      <c r="K100" s="109">
        <v>55200</v>
      </c>
      <c r="L100" s="109">
        <v>50269</v>
      </c>
      <c r="M100" s="109">
        <f t="shared" ref="M100:M105" si="188">N100+O100+P100</f>
        <v>0</v>
      </c>
      <c r="N100" s="109"/>
      <c r="O100" s="109"/>
      <c r="P100" s="109">
        <f t="shared" ref="P100:P105" si="189">Q100+R100+S100+T100</f>
        <v>0</v>
      </c>
      <c r="Q100" s="109"/>
      <c r="R100" s="109"/>
      <c r="S100" s="109"/>
      <c r="T100" s="109"/>
      <c r="U100" s="109"/>
      <c r="V100" s="109"/>
      <c r="W100" s="109">
        <f t="shared" ref="W100:W105" si="190">X100+AE100+AM100+AN100</f>
        <v>0</v>
      </c>
      <c r="X100" s="109">
        <f t="shared" ref="X100:X105" si="191">Y100+Z100+AD100</f>
        <v>0</v>
      </c>
      <c r="Y100" s="109"/>
      <c r="Z100" s="109">
        <f t="shared" ref="Z100:Z105" si="192">AA100+AB100+AC100</f>
        <v>0</v>
      </c>
      <c r="AA100" s="109"/>
      <c r="AB100" s="109"/>
      <c r="AC100" s="109"/>
      <c r="AD100" s="109"/>
      <c r="AE100" s="109">
        <f t="shared" ref="AE100:AE105" si="193">AF100+AG100+AH100</f>
        <v>0</v>
      </c>
      <c r="AF100" s="109"/>
      <c r="AG100" s="109"/>
      <c r="AH100" s="109">
        <f t="shared" ref="AH100:AH105" si="194">AI100+AJ100+AK100+AL100</f>
        <v>0</v>
      </c>
      <c r="AI100" s="109"/>
      <c r="AJ100" s="109"/>
      <c r="AK100" s="109"/>
      <c r="AL100" s="109"/>
      <c r="AM100" s="109"/>
      <c r="AN100" s="109"/>
      <c r="AO100" s="109">
        <f t="shared" ref="AO100:AO105" si="195">AR100+AS100+AT100+AU100+AV100+AW100+AX100</f>
        <v>857581</v>
      </c>
      <c r="AP100" s="109">
        <v>150000</v>
      </c>
      <c r="AQ100" s="109">
        <v>500000</v>
      </c>
      <c r="AR100" s="109">
        <v>620000</v>
      </c>
      <c r="AS100" s="109">
        <v>37181</v>
      </c>
      <c r="AT100" s="109">
        <v>140400</v>
      </c>
      <c r="AU100" s="109"/>
      <c r="AV100" s="109"/>
      <c r="AW100" s="109">
        <v>60000</v>
      </c>
      <c r="AX100" s="109"/>
      <c r="AY100" s="109">
        <f t="shared" ref="AY100:AY105" si="196">AZ100</f>
        <v>17520</v>
      </c>
      <c r="AZ100" s="109">
        <v>17520</v>
      </c>
      <c r="BA100" s="113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4"/>
      <c r="DY100" s="114"/>
      <c r="DZ100" s="114"/>
      <c r="EA100" s="114"/>
      <c r="EB100" s="114"/>
      <c r="EC100" s="114"/>
      <c r="ED100" s="114"/>
      <c r="EE100" s="114"/>
      <c r="EF100" s="114"/>
      <c r="EG100" s="114"/>
      <c r="EH100" s="114"/>
      <c r="EI100" s="114"/>
      <c r="EJ100" s="114"/>
      <c r="EK100" s="114"/>
      <c r="EL100" s="114"/>
      <c r="EM100" s="114"/>
      <c r="EN100" s="114"/>
      <c r="EO100" s="114"/>
      <c r="EP100" s="114"/>
      <c r="EQ100" s="114"/>
      <c r="ER100" s="114"/>
      <c r="ES100" s="114"/>
      <c r="ET100" s="114"/>
      <c r="EU100" s="114"/>
      <c r="EV100" s="114"/>
      <c r="EW100" s="114"/>
      <c r="EX100" s="114"/>
      <c r="EY100" s="114"/>
      <c r="EZ100" s="114"/>
      <c r="FA100" s="114"/>
      <c r="FB100" s="114"/>
      <c r="FC100" s="114"/>
      <c r="FD100" s="114"/>
      <c r="FE100" s="114"/>
      <c r="FF100" s="114"/>
      <c r="FG100" s="114"/>
      <c r="FH100" s="114"/>
      <c r="FI100" s="114"/>
      <c r="FJ100" s="114"/>
      <c r="FK100" s="114"/>
      <c r="FL100" s="114"/>
      <c r="FM100" s="114"/>
      <c r="FN100" s="114"/>
      <c r="FO100" s="114"/>
      <c r="FP100" s="114"/>
      <c r="FQ100" s="114"/>
      <c r="FR100" s="114"/>
      <c r="FS100" s="114"/>
      <c r="FT100" s="114"/>
      <c r="FU100" s="114"/>
      <c r="FV100" s="114"/>
      <c r="FW100" s="114"/>
      <c r="FX100" s="114"/>
      <c r="FY100" s="114"/>
      <c r="FZ100" s="114"/>
      <c r="GA100" s="114"/>
      <c r="GB100" s="114"/>
      <c r="GC100" s="114"/>
      <c r="GD100" s="114"/>
      <c r="GE100" s="114"/>
      <c r="GF100" s="114"/>
      <c r="GG100" s="114"/>
      <c r="GH100" s="114"/>
      <c r="GI100" s="114"/>
      <c r="GJ100" s="114"/>
      <c r="GK100" s="114"/>
      <c r="GL100" s="114"/>
      <c r="GM100" s="114"/>
      <c r="GN100" s="114"/>
      <c r="GO100" s="114"/>
      <c r="GP100" s="114"/>
      <c r="GQ100" s="114"/>
      <c r="GR100" s="114"/>
      <c r="GS100" s="114"/>
      <c r="GT100" s="114"/>
      <c r="GU100" s="114"/>
      <c r="GV100" s="114"/>
      <c r="GW100" s="114"/>
      <c r="GX100" s="114"/>
      <c r="GY100" s="114"/>
      <c r="GZ100" s="114"/>
      <c r="HA100" s="114"/>
      <c r="HB100" s="114"/>
      <c r="HC100" s="114"/>
      <c r="HD100" s="114"/>
      <c r="HE100" s="114"/>
      <c r="HF100" s="114"/>
      <c r="HG100" s="114"/>
      <c r="HH100" s="114"/>
      <c r="HI100" s="114"/>
      <c r="HJ100" s="114"/>
      <c r="HK100" s="114"/>
      <c r="HL100" s="114"/>
      <c r="HM100" s="114"/>
      <c r="HN100" s="114"/>
      <c r="HO100" s="114"/>
      <c r="HP100" s="114"/>
      <c r="HQ100" s="114"/>
      <c r="HR100" s="114"/>
      <c r="HS100" s="114"/>
      <c r="HT100" s="114"/>
      <c r="HU100" s="114"/>
      <c r="HV100" s="114"/>
      <c r="HW100" s="114"/>
      <c r="HX100" s="114"/>
      <c r="HY100" s="114"/>
      <c r="HZ100" s="114"/>
      <c r="IA100" s="114"/>
      <c r="IB100" s="114"/>
    </row>
    <row r="101" s="98" customFormat="1" ht="25" customHeight="1" spans="1:236">
      <c r="A101" s="112"/>
      <c r="B101" s="107">
        <v>2010350</v>
      </c>
      <c r="C101" s="110" t="s">
        <v>56</v>
      </c>
      <c r="D101" s="109">
        <f t="shared" si="184"/>
        <v>2322040</v>
      </c>
      <c r="E101" s="109">
        <f t="shared" si="185"/>
        <v>0</v>
      </c>
      <c r="F101" s="109">
        <f t="shared" si="186"/>
        <v>0</v>
      </c>
      <c r="G101" s="109"/>
      <c r="H101" s="109">
        <f t="shared" si="187"/>
        <v>0</v>
      </c>
      <c r="I101" s="109"/>
      <c r="J101" s="109"/>
      <c r="K101" s="109"/>
      <c r="L101" s="109"/>
      <c r="M101" s="109">
        <f t="shared" si="188"/>
        <v>0</v>
      </c>
      <c r="N101" s="109"/>
      <c r="O101" s="109"/>
      <c r="P101" s="109">
        <f t="shared" si="189"/>
        <v>0</v>
      </c>
      <c r="Q101" s="109"/>
      <c r="R101" s="109"/>
      <c r="S101" s="109"/>
      <c r="T101" s="109"/>
      <c r="U101" s="109"/>
      <c r="V101" s="109"/>
      <c r="W101" s="109">
        <f t="shared" si="190"/>
        <v>2322040</v>
      </c>
      <c r="X101" s="109">
        <f t="shared" si="191"/>
        <v>2235520</v>
      </c>
      <c r="Y101" s="109">
        <v>1050792</v>
      </c>
      <c r="Z101" s="109">
        <f t="shared" si="192"/>
        <v>1097162</v>
      </c>
      <c r="AA101" s="109">
        <v>946662</v>
      </c>
      <c r="AB101" s="109">
        <v>42500</v>
      </c>
      <c r="AC101" s="109">
        <v>108000</v>
      </c>
      <c r="AD101" s="109">
        <v>87566</v>
      </c>
      <c r="AE101" s="109">
        <f t="shared" si="193"/>
        <v>0</v>
      </c>
      <c r="AF101" s="109"/>
      <c r="AG101" s="109"/>
      <c r="AH101" s="109">
        <f t="shared" si="194"/>
        <v>0</v>
      </c>
      <c r="AI101" s="109"/>
      <c r="AJ101" s="109"/>
      <c r="AK101" s="109"/>
      <c r="AL101" s="109"/>
      <c r="AM101" s="109"/>
      <c r="AN101" s="109">
        <v>86520</v>
      </c>
      <c r="AO101" s="109">
        <f t="shared" si="195"/>
        <v>0</v>
      </c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>
        <f t="shared" si="196"/>
        <v>0</v>
      </c>
      <c r="AZ101" s="109"/>
      <c r="BA101" s="113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4"/>
      <c r="DY101" s="114"/>
      <c r="DZ101" s="114"/>
      <c r="EA101" s="114"/>
      <c r="EB101" s="114"/>
      <c r="EC101" s="114"/>
      <c r="ED101" s="114"/>
      <c r="EE101" s="114"/>
      <c r="EF101" s="114"/>
      <c r="EG101" s="114"/>
      <c r="EH101" s="114"/>
      <c r="EI101" s="114"/>
      <c r="EJ101" s="114"/>
      <c r="EK101" s="114"/>
      <c r="EL101" s="114"/>
      <c r="EM101" s="114"/>
      <c r="EN101" s="114"/>
      <c r="EO101" s="114"/>
      <c r="EP101" s="114"/>
      <c r="EQ101" s="114"/>
      <c r="ER101" s="114"/>
      <c r="ES101" s="114"/>
      <c r="ET101" s="114"/>
      <c r="EU101" s="114"/>
      <c r="EV101" s="114"/>
      <c r="EW101" s="114"/>
      <c r="EX101" s="114"/>
      <c r="EY101" s="114"/>
      <c r="EZ101" s="114"/>
      <c r="FA101" s="114"/>
      <c r="FB101" s="114"/>
      <c r="FC101" s="114"/>
      <c r="FD101" s="114"/>
      <c r="FE101" s="114"/>
      <c r="FF101" s="114"/>
      <c r="FG101" s="114"/>
      <c r="FH101" s="114"/>
      <c r="FI101" s="114"/>
      <c r="FJ101" s="114"/>
      <c r="FK101" s="114"/>
      <c r="FL101" s="114"/>
      <c r="FM101" s="114"/>
      <c r="FN101" s="114"/>
      <c r="FO101" s="114"/>
      <c r="FP101" s="114"/>
      <c r="FQ101" s="114"/>
      <c r="FR101" s="114"/>
      <c r="FS101" s="114"/>
      <c r="FT101" s="114"/>
      <c r="FU101" s="114"/>
      <c r="FV101" s="114"/>
      <c r="FW101" s="114"/>
      <c r="FX101" s="114"/>
      <c r="FY101" s="114"/>
      <c r="FZ101" s="114"/>
      <c r="GA101" s="114"/>
      <c r="GB101" s="114"/>
      <c r="GC101" s="114"/>
      <c r="GD101" s="114"/>
      <c r="GE101" s="114"/>
      <c r="GF101" s="114"/>
      <c r="GG101" s="114"/>
      <c r="GH101" s="114"/>
      <c r="GI101" s="114"/>
      <c r="GJ101" s="114"/>
      <c r="GK101" s="114"/>
      <c r="GL101" s="114"/>
      <c r="GM101" s="114"/>
      <c r="GN101" s="114"/>
      <c r="GO101" s="114"/>
      <c r="GP101" s="114"/>
      <c r="GQ101" s="114"/>
      <c r="GR101" s="114"/>
      <c r="GS101" s="114"/>
      <c r="GT101" s="114"/>
      <c r="GU101" s="114"/>
      <c r="GV101" s="114"/>
      <c r="GW101" s="114"/>
      <c r="GX101" s="114"/>
      <c r="GY101" s="114"/>
      <c r="GZ101" s="114"/>
      <c r="HA101" s="114"/>
      <c r="HB101" s="114"/>
      <c r="HC101" s="114"/>
      <c r="HD101" s="114"/>
      <c r="HE101" s="114"/>
      <c r="HF101" s="114"/>
      <c r="HG101" s="114"/>
      <c r="HH101" s="114"/>
      <c r="HI101" s="114"/>
      <c r="HJ101" s="114"/>
      <c r="HK101" s="114"/>
      <c r="HL101" s="114"/>
      <c r="HM101" s="114"/>
      <c r="HN101" s="114"/>
      <c r="HO101" s="114"/>
      <c r="HP101" s="114"/>
      <c r="HQ101" s="114"/>
      <c r="HR101" s="114"/>
      <c r="HS101" s="114"/>
      <c r="HT101" s="114"/>
      <c r="HU101" s="114"/>
      <c r="HV101" s="114"/>
      <c r="HW101" s="114"/>
      <c r="HX101" s="114"/>
      <c r="HY101" s="114"/>
      <c r="HZ101" s="114"/>
      <c r="IA101" s="114"/>
      <c r="IB101" s="114"/>
    </row>
    <row r="102" s="98" customFormat="1" ht="28" customHeight="1" spans="1:236">
      <c r="A102" s="112"/>
      <c r="B102" s="107">
        <v>2080505</v>
      </c>
      <c r="C102" s="111" t="s">
        <v>57</v>
      </c>
      <c r="D102" s="109">
        <f t="shared" si="184"/>
        <v>507149</v>
      </c>
      <c r="E102" s="109">
        <f t="shared" si="185"/>
        <v>176154</v>
      </c>
      <c r="F102" s="109">
        <f t="shared" si="186"/>
        <v>0</v>
      </c>
      <c r="G102" s="109"/>
      <c r="H102" s="109">
        <f t="shared" si="187"/>
        <v>0</v>
      </c>
      <c r="I102" s="109"/>
      <c r="J102" s="109"/>
      <c r="K102" s="109"/>
      <c r="L102" s="109"/>
      <c r="M102" s="109">
        <f t="shared" si="188"/>
        <v>176154</v>
      </c>
      <c r="N102" s="109">
        <v>176154</v>
      </c>
      <c r="O102" s="109"/>
      <c r="P102" s="109">
        <f t="shared" si="189"/>
        <v>0</v>
      </c>
      <c r="Q102" s="109"/>
      <c r="R102" s="109"/>
      <c r="S102" s="109"/>
      <c r="T102" s="109"/>
      <c r="U102" s="109"/>
      <c r="V102" s="109"/>
      <c r="W102" s="109">
        <f t="shared" si="190"/>
        <v>330995</v>
      </c>
      <c r="X102" s="109">
        <f t="shared" si="191"/>
        <v>0</v>
      </c>
      <c r="Y102" s="109"/>
      <c r="Z102" s="109">
        <f t="shared" si="192"/>
        <v>0</v>
      </c>
      <c r="AA102" s="109"/>
      <c r="AB102" s="109"/>
      <c r="AC102" s="109"/>
      <c r="AD102" s="109"/>
      <c r="AE102" s="109">
        <f t="shared" si="193"/>
        <v>330995</v>
      </c>
      <c r="AF102" s="109">
        <v>330995</v>
      </c>
      <c r="AG102" s="109"/>
      <c r="AH102" s="109">
        <f t="shared" si="194"/>
        <v>0</v>
      </c>
      <c r="AI102" s="109"/>
      <c r="AJ102" s="109"/>
      <c r="AK102" s="109"/>
      <c r="AL102" s="109"/>
      <c r="AM102" s="109"/>
      <c r="AN102" s="109"/>
      <c r="AO102" s="109">
        <f t="shared" si="195"/>
        <v>0</v>
      </c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>
        <f t="shared" si="196"/>
        <v>0</v>
      </c>
      <c r="AZ102" s="109"/>
      <c r="BA102" s="113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  <c r="DR102" s="114"/>
      <c r="DS102" s="114"/>
      <c r="DT102" s="114"/>
      <c r="DU102" s="114"/>
      <c r="DV102" s="114"/>
      <c r="DW102" s="114"/>
      <c r="DX102" s="114"/>
      <c r="DY102" s="114"/>
      <c r="DZ102" s="114"/>
      <c r="EA102" s="114"/>
      <c r="EB102" s="114"/>
      <c r="EC102" s="114"/>
      <c r="ED102" s="114"/>
      <c r="EE102" s="114"/>
      <c r="EF102" s="114"/>
      <c r="EG102" s="114"/>
      <c r="EH102" s="114"/>
      <c r="EI102" s="114"/>
      <c r="EJ102" s="114"/>
      <c r="EK102" s="114"/>
      <c r="EL102" s="114"/>
      <c r="EM102" s="114"/>
      <c r="EN102" s="114"/>
      <c r="EO102" s="114"/>
      <c r="EP102" s="114"/>
      <c r="EQ102" s="114"/>
      <c r="ER102" s="114"/>
      <c r="ES102" s="114"/>
      <c r="ET102" s="114"/>
      <c r="EU102" s="114"/>
      <c r="EV102" s="114"/>
      <c r="EW102" s="114"/>
      <c r="EX102" s="114"/>
      <c r="EY102" s="114"/>
      <c r="EZ102" s="114"/>
      <c r="FA102" s="114"/>
      <c r="FB102" s="114"/>
      <c r="FC102" s="114"/>
      <c r="FD102" s="114"/>
      <c r="FE102" s="114"/>
      <c r="FF102" s="114"/>
      <c r="FG102" s="114"/>
      <c r="FH102" s="114"/>
      <c r="FI102" s="114"/>
      <c r="FJ102" s="114"/>
      <c r="FK102" s="114"/>
      <c r="FL102" s="114"/>
      <c r="FM102" s="114"/>
      <c r="FN102" s="114"/>
      <c r="FO102" s="114"/>
      <c r="FP102" s="114"/>
      <c r="FQ102" s="114"/>
      <c r="FR102" s="114"/>
      <c r="FS102" s="114"/>
      <c r="FT102" s="114"/>
      <c r="FU102" s="114"/>
      <c r="FV102" s="114"/>
      <c r="FW102" s="114"/>
      <c r="FX102" s="114"/>
      <c r="FY102" s="114"/>
      <c r="FZ102" s="114"/>
      <c r="GA102" s="114"/>
      <c r="GB102" s="114"/>
      <c r="GC102" s="114"/>
      <c r="GD102" s="114"/>
      <c r="GE102" s="114"/>
      <c r="GF102" s="114"/>
      <c r="GG102" s="114"/>
      <c r="GH102" s="114"/>
      <c r="GI102" s="114"/>
      <c r="GJ102" s="114"/>
      <c r="GK102" s="114"/>
      <c r="GL102" s="114"/>
      <c r="GM102" s="114"/>
      <c r="GN102" s="114"/>
      <c r="GO102" s="114"/>
      <c r="GP102" s="114"/>
      <c r="GQ102" s="114"/>
      <c r="GR102" s="114"/>
      <c r="GS102" s="114"/>
      <c r="GT102" s="114"/>
      <c r="GU102" s="114"/>
      <c r="GV102" s="114"/>
      <c r="GW102" s="114"/>
      <c r="GX102" s="114"/>
      <c r="GY102" s="114"/>
      <c r="GZ102" s="114"/>
      <c r="HA102" s="114"/>
      <c r="HB102" s="114"/>
      <c r="HC102" s="114"/>
      <c r="HD102" s="114"/>
      <c r="HE102" s="114"/>
      <c r="HF102" s="114"/>
      <c r="HG102" s="114"/>
      <c r="HH102" s="114"/>
      <c r="HI102" s="114"/>
      <c r="HJ102" s="114"/>
      <c r="HK102" s="114"/>
      <c r="HL102" s="114"/>
      <c r="HM102" s="114"/>
      <c r="HN102" s="114"/>
      <c r="HO102" s="114"/>
      <c r="HP102" s="114"/>
      <c r="HQ102" s="114"/>
      <c r="HR102" s="114"/>
      <c r="HS102" s="114"/>
      <c r="HT102" s="114"/>
      <c r="HU102" s="114"/>
      <c r="HV102" s="114"/>
      <c r="HW102" s="114"/>
      <c r="HX102" s="114"/>
      <c r="HY102" s="114"/>
      <c r="HZ102" s="114"/>
      <c r="IA102" s="114"/>
      <c r="IB102" s="114"/>
    </row>
    <row r="103" s="98" customFormat="1" ht="25" customHeight="1" spans="1:236">
      <c r="A103" s="112"/>
      <c r="B103" s="107">
        <v>2101101</v>
      </c>
      <c r="C103" s="110" t="s">
        <v>58</v>
      </c>
      <c r="D103" s="109">
        <f t="shared" si="184"/>
        <v>75085</v>
      </c>
      <c r="E103" s="109">
        <f t="shared" si="185"/>
        <v>75085</v>
      </c>
      <c r="F103" s="109">
        <f t="shared" si="186"/>
        <v>0</v>
      </c>
      <c r="G103" s="109"/>
      <c r="H103" s="109">
        <f t="shared" si="187"/>
        <v>0</v>
      </c>
      <c r="I103" s="109"/>
      <c r="J103" s="109"/>
      <c r="K103" s="109"/>
      <c r="L103" s="109"/>
      <c r="M103" s="109">
        <f t="shared" si="188"/>
        <v>75085</v>
      </c>
      <c r="N103" s="109"/>
      <c r="O103" s="109">
        <v>66058</v>
      </c>
      <c r="P103" s="109">
        <f t="shared" si="189"/>
        <v>9027</v>
      </c>
      <c r="Q103" s="109">
        <v>2202</v>
      </c>
      <c r="R103" s="109">
        <v>5505</v>
      </c>
      <c r="S103" s="109">
        <v>1320</v>
      </c>
      <c r="T103" s="109"/>
      <c r="U103" s="109"/>
      <c r="V103" s="109"/>
      <c r="W103" s="109">
        <f t="shared" si="190"/>
        <v>0</v>
      </c>
      <c r="X103" s="109">
        <f t="shared" si="191"/>
        <v>0</v>
      </c>
      <c r="Y103" s="109"/>
      <c r="Z103" s="109">
        <f t="shared" si="192"/>
        <v>0</v>
      </c>
      <c r="AA103" s="109"/>
      <c r="AB103" s="109"/>
      <c r="AC103" s="109"/>
      <c r="AD103" s="109"/>
      <c r="AE103" s="109">
        <f t="shared" si="193"/>
        <v>0</v>
      </c>
      <c r="AF103" s="109"/>
      <c r="AG103" s="109"/>
      <c r="AH103" s="109">
        <f t="shared" si="194"/>
        <v>0</v>
      </c>
      <c r="AI103" s="109"/>
      <c r="AJ103" s="109"/>
      <c r="AK103" s="109"/>
      <c r="AL103" s="109"/>
      <c r="AM103" s="109"/>
      <c r="AN103" s="109"/>
      <c r="AO103" s="109">
        <f t="shared" si="195"/>
        <v>0</v>
      </c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>
        <f t="shared" si="196"/>
        <v>0</v>
      </c>
      <c r="AZ103" s="109"/>
      <c r="BA103" s="113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4"/>
      <c r="DT103" s="114"/>
      <c r="DU103" s="114"/>
      <c r="DV103" s="114"/>
      <c r="DW103" s="114"/>
      <c r="DX103" s="114"/>
      <c r="DY103" s="114"/>
      <c r="DZ103" s="114"/>
      <c r="EA103" s="114"/>
      <c r="EB103" s="114"/>
      <c r="EC103" s="114"/>
      <c r="ED103" s="114"/>
      <c r="EE103" s="114"/>
      <c r="EF103" s="114"/>
      <c r="EG103" s="114"/>
      <c r="EH103" s="114"/>
      <c r="EI103" s="114"/>
      <c r="EJ103" s="114"/>
      <c r="EK103" s="114"/>
      <c r="EL103" s="114"/>
      <c r="EM103" s="114"/>
      <c r="EN103" s="114"/>
      <c r="EO103" s="114"/>
      <c r="EP103" s="114"/>
      <c r="EQ103" s="114"/>
      <c r="ER103" s="114"/>
      <c r="ES103" s="114"/>
      <c r="ET103" s="114"/>
      <c r="EU103" s="114"/>
      <c r="EV103" s="114"/>
      <c r="EW103" s="114"/>
      <c r="EX103" s="114"/>
      <c r="EY103" s="114"/>
      <c r="EZ103" s="114"/>
      <c r="FA103" s="114"/>
      <c r="FB103" s="114"/>
      <c r="FC103" s="114"/>
      <c r="FD103" s="114"/>
      <c r="FE103" s="114"/>
      <c r="FF103" s="114"/>
      <c r="FG103" s="114"/>
      <c r="FH103" s="114"/>
      <c r="FI103" s="114"/>
      <c r="FJ103" s="114"/>
      <c r="FK103" s="114"/>
      <c r="FL103" s="114"/>
      <c r="FM103" s="114"/>
      <c r="FN103" s="114"/>
      <c r="FO103" s="114"/>
      <c r="FP103" s="114"/>
      <c r="FQ103" s="114"/>
      <c r="FR103" s="114"/>
      <c r="FS103" s="114"/>
      <c r="FT103" s="114"/>
      <c r="FU103" s="114"/>
      <c r="FV103" s="114"/>
      <c r="FW103" s="114"/>
      <c r="FX103" s="114"/>
      <c r="FY103" s="114"/>
      <c r="FZ103" s="114"/>
      <c r="GA103" s="114"/>
      <c r="GB103" s="114"/>
      <c r="GC103" s="114"/>
      <c r="GD103" s="114"/>
      <c r="GE103" s="114"/>
      <c r="GF103" s="114"/>
      <c r="GG103" s="114"/>
      <c r="GH103" s="114"/>
      <c r="GI103" s="114"/>
      <c r="GJ103" s="114"/>
      <c r="GK103" s="114"/>
      <c r="GL103" s="114"/>
      <c r="GM103" s="114"/>
      <c r="GN103" s="114"/>
      <c r="GO103" s="114"/>
      <c r="GP103" s="114"/>
      <c r="GQ103" s="114"/>
      <c r="GR103" s="114"/>
      <c r="GS103" s="114"/>
      <c r="GT103" s="114"/>
      <c r="GU103" s="114"/>
      <c r="GV103" s="114"/>
      <c r="GW103" s="114"/>
      <c r="GX103" s="114"/>
      <c r="GY103" s="114"/>
      <c r="GZ103" s="114"/>
      <c r="HA103" s="114"/>
      <c r="HB103" s="114"/>
      <c r="HC103" s="114"/>
      <c r="HD103" s="114"/>
      <c r="HE103" s="114"/>
      <c r="HF103" s="114"/>
      <c r="HG103" s="114"/>
      <c r="HH103" s="114"/>
      <c r="HI103" s="114"/>
      <c r="HJ103" s="114"/>
      <c r="HK103" s="114"/>
      <c r="HL103" s="114"/>
      <c r="HM103" s="114"/>
      <c r="HN103" s="114"/>
      <c r="HO103" s="114"/>
      <c r="HP103" s="114"/>
      <c r="HQ103" s="114"/>
      <c r="HR103" s="114"/>
      <c r="HS103" s="114"/>
      <c r="HT103" s="114"/>
      <c r="HU103" s="114"/>
      <c r="HV103" s="114"/>
      <c r="HW103" s="114"/>
      <c r="HX103" s="114"/>
      <c r="HY103" s="114"/>
      <c r="HZ103" s="114"/>
      <c r="IA103" s="114"/>
      <c r="IB103" s="114"/>
    </row>
    <row r="104" s="98" customFormat="1" ht="25" customHeight="1" spans="1:236">
      <c r="A104" s="112"/>
      <c r="B104" s="107">
        <v>2101102</v>
      </c>
      <c r="C104" s="110" t="s">
        <v>59</v>
      </c>
      <c r="D104" s="109">
        <f t="shared" si="184"/>
        <v>141044</v>
      </c>
      <c r="E104" s="109">
        <f t="shared" si="185"/>
        <v>0</v>
      </c>
      <c r="F104" s="109">
        <f t="shared" si="186"/>
        <v>0</v>
      </c>
      <c r="G104" s="109"/>
      <c r="H104" s="109">
        <f t="shared" si="187"/>
        <v>0</v>
      </c>
      <c r="I104" s="109"/>
      <c r="J104" s="109"/>
      <c r="K104" s="109"/>
      <c r="L104" s="109"/>
      <c r="M104" s="109">
        <f t="shared" si="188"/>
        <v>0</v>
      </c>
      <c r="N104" s="109"/>
      <c r="O104" s="109"/>
      <c r="P104" s="109">
        <f t="shared" si="189"/>
        <v>0</v>
      </c>
      <c r="Q104" s="109"/>
      <c r="R104" s="109"/>
      <c r="S104" s="109"/>
      <c r="T104" s="109"/>
      <c r="U104" s="109"/>
      <c r="V104" s="109"/>
      <c r="W104" s="109">
        <f t="shared" si="190"/>
        <v>141044</v>
      </c>
      <c r="X104" s="109">
        <f t="shared" si="191"/>
        <v>0</v>
      </c>
      <c r="Y104" s="109"/>
      <c r="Z104" s="109">
        <f t="shared" si="192"/>
        <v>0</v>
      </c>
      <c r="AA104" s="109"/>
      <c r="AB104" s="109"/>
      <c r="AC104" s="109"/>
      <c r="AD104" s="109"/>
      <c r="AE104" s="109">
        <f t="shared" si="193"/>
        <v>141044</v>
      </c>
      <c r="AF104" s="109"/>
      <c r="AG104" s="109">
        <v>123944</v>
      </c>
      <c r="AH104" s="109">
        <f t="shared" si="194"/>
        <v>17100</v>
      </c>
      <c r="AI104" s="109">
        <v>4131</v>
      </c>
      <c r="AJ104" s="109">
        <v>10329</v>
      </c>
      <c r="AK104" s="109">
        <v>2640</v>
      </c>
      <c r="AL104" s="109"/>
      <c r="AM104" s="109"/>
      <c r="AN104" s="109"/>
      <c r="AO104" s="109">
        <f t="shared" si="195"/>
        <v>0</v>
      </c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>
        <f t="shared" si="196"/>
        <v>0</v>
      </c>
      <c r="AZ104" s="109"/>
      <c r="BA104" s="113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4"/>
      <c r="DY104" s="114"/>
      <c r="DZ104" s="114"/>
      <c r="EA104" s="114"/>
      <c r="EB104" s="114"/>
      <c r="EC104" s="114"/>
      <c r="ED104" s="114"/>
      <c r="EE104" s="114"/>
      <c r="EF104" s="114"/>
      <c r="EG104" s="114"/>
      <c r="EH104" s="114"/>
      <c r="EI104" s="114"/>
      <c r="EJ104" s="114"/>
      <c r="EK104" s="114"/>
      <c r="EL104" s="114"/>
      <c r="EM104" s="114"/>
      <c r="EN104" s="114"/>
      <c r="EO104" s="114"/>
      <c r="EP104" s="114"/>
      <c r="EQ104" s="114"/>
      <c r="ER104" s="114"/>
      <c r="ES104" s="114"/>
      <c r="ET104" s="114"/>
      <c r="EU104" s="114"/>
      <c r="EV104" s="114"/>
      <c r="EW104" s="114"/>
      <c r="EX104" s="114"/>
      <c r="EY104" s="114"/>
      <c r="EZ104" s="114"/>
      <c r="FA104" s="114"/>
      <c r="FB104" s="114"/>
      <c r="FC104" s="114"/>
      <c r="FD104" s="114"/>
      <c r="FE104" s="114"/>
      <c r="FF104" s="114"/>
      <c r="FG104" s="114"/>
      <c r="FH104" s="114"/>
      <c r="FI104" s="114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114"/>
      <c r="FU104" s="114"/>
      <c r="FV104" s="114"/>
      <c r="FW104" s="114"/>
      <c r="FX104" s="114"/>
      <c r="FY104" s="114"/>
      <c r="FZ104" s="114"/>
      <c r="GA104" s="114"/>
      <c r="GB104" s="114"/>
      <c r="GC104" s="114"/>
      <c r="GD104" s="114"/>
      <c r="GE104" s="114"/>
      <c r="GF104" s="114"/>
      <c r="GG104" s="114"/>
      <c r="GH104" s="114"/>
      <c r="GI104" s="114"/>
      <c r="GJ104" s="114"/>
      <c r="GK104" s="114"/>
      <c r="GL104" s="114"/>
      <c r="GM104" s="114"/>
      <c r="GN104" s="114"/>
      <c r="GO104" s="114"/>
      <c r="GP104" s="114"/>
      <c r="GQ104" s="114"/>
      <c r="GR104" s="114"/>
      <c r="GS104" s="114"/>
      <c r="GT104" s="114"/>
      <c r="GU104" s="114"/>
      <c r="GV104" s="114"/>
      <c r="GW104" s="114"/>
      <c r="GX104" s="114"/>
      <c r="GY104" s="114"/>
      <c r="GZ104" s="114"/>
      <c r="HA104" s="114"/>
      <c r="HB104" s="114"/>
      <c r="HC104" s="114"/>
      <c r="HD104" s="114"/>
      <c r="HE104" s="114"/>
      <c r="HF104" s="114"/>
      <c r="HG104" s="114"/>
      <c r="HH104" s="114"/>
      <c r="HI104" s="114"/>
      <c r="HJ104" s="114"/>
      <c r="HK104" s="114"/>
      <c r="HL104" s="114"/>
      <c r="HM104" s="114"/>
      <c r="HN104" s="114"/>
      <c r="HO104" s="114"/>
      <c r="HP104" s="114"/>
      <c r="HQ104" s="114"/>
      <c r="HR104" s="114"/>
      <c r="HS104" s="114"/>
      <c r="HT104" s="114"/>
      <c r="HU104" s="114"/>
      <c r="HV104" s="114"/>
      <c r="HW104" s="114"/>
      <c r="HX104" s="114"/>
      <c r="HY104" s="114"/>
      <c r="HZ104" s="114"/>
      <c r="IA104" s="114"/>
      <c r="IB104" s="114"/>
    </row>
    <row r="105" s="98" customFormat="1" ht="25" customHeight="1" spans="1:236">
      <c r="A105" s="112"/>
      <c r="B105" s="107">
        <v>2210201</v>
      </c>
      <c r="C105" s="110" t="s">
        <v>60</v>
      </c>
      <c r="D105" s="109">
        <f t="shared" si="184"/>
        <v>371810</v>
      </c>
      <c r="E105" s="109">
        <f t="shared" si="185"/>
        <v>132116</v>
      </c>
      <c r="F105" s="109">
        <f t="shared" si="186"/>
        <v>0</v>
      </c>
      <c r="G105" s="109"/>
      <c r="H105" s="109">
        <f t="shared" si="187"/>
        <v>0</v>
      </c>
      <c r="I105" s="109"/>
      <c r="J105" s="109"/>
      <c r="K105" s="109"/>
      <c r="L105" s="109"/>
      <c r="M105" s="109">
        <f t="shared" si="188"/>
        <v>0</v>
      </c>
      <c r="N105" s="109"/>
      <c r="O105" s="109"/>
      <c r="P105" s="109">
        <f t="shared" si="189"/>
        <v>0</v>
      </c>
      <c r="Q105" s="109"/>
      <c r="R105" s="109"/>
      <c r="S105" s="109"/>
      <c r="T105" s="109"/>
      <c r="U105" s="109">
        <v>132116</v>
      </c>
      <c r="V105" s="109"/>
      <c r="W105" s="109">
        <f t="shared" si="190"/>
        <v>239694</v>
      </c>
      <c r="X105" s="109">
        <f t="shared" si="191"/>
        <v>0</v>
      </c>
      <c r="Y105" s="109"/>
      <c r="Z105" s="109">
        <f t="shared" si="192"/>
        <v>0</v>
      </c>
      <c r="AA105" s="109"/>
      <c r="AB105" s="109"/>
      <c r="AC105" s="109"/>
      <c r="AD105" s="109"/>
      <c r="AE105" s="109">
        <f t="shared" si="193"/>
        <v>0</v>
      </c>
      <c r="AF105" s="109"/>
      <c r="AG105" s="109"/>
      <c r="AH105" s="109">
        <f t="shared" si="194"/>
        <v>0</v>
      </c>
      <c r="AI105" s="109"/>
      <c r="AJ105" s="109"/>
      <c r="AK105" s="109"/>
      <c r="AL105" s="109"/>
      <c r="AM105" s="109">
        <v>239694</v>
      </c>
      <c r="AN105" s="109"/>
      <c r="AO105" s="109">
        <f t="shared" si="195"/>
        <v>0</v>
      </c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>
        <f t="shared" si="196"/>
        <v>0</v>
      </c>
      <c r="AZ105" s="109"/>
      <c r="BA105" s="113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114"/>
      <c r="DH105" s="114"/>
      <c r="DI105" s="114"/>
      <c r="DJ105" s="114"/>
      <c r="DK105" s="114"/>
      <c r="DL105" s="114"/>
      <c r="DM105" s="114"/>
      <c r="DN105" s="114"/>
      <c r="DO105" s="114"/>
      <c r="DP105" s="114"/>
      <c r="DQ105" s="114"/>
      <c r="DR105" s="114"/>
      <c r="DS105" s="114"/>
      <c r="DT105" s="114"/>
      <c r="DU105" s="114"/>
      <c r="DV105" s="114"/>
      <c r="DW105" s="114"/>
      <c r="DX105" s="114"/>
      <c r="DY105" s="114"/>
      <c r="DZ105" s="114"/>
      <c r="EA105" s="114"/>
      <c r="EB105" s="114"/>
      <c r="EC105" s="114"/>
      <c r="ED105" s="114"/>
      <c r="EE105" s="114"/>
      <c r="EF105" s="114"/>
      <c r="EG105" s="114"/>
      <c r="EH105" s="114"/>
      <c r="EI105" s="114"/>
      <c r="EJ105" s="114"/>
      <c r="EK105" s="114"/>
      <c r="EL105" s="114"/>
      <c r="EM105" s="114"/>
      <c r="EN105" s="114"/>
      <c r="EO105" s="114"/>
      <c r="EP105" s="114"/>
      <c r="EQ105" s="114"/>
      <c r="ER105" s="114"/>
      <c r="ES105" s="114"/>
      <c r="ET105" s="114"/>
      <c r="EU105" s="114"/>
      <c r="EV105" s="114"/>
      <c r="EW105" s="114"/>
      <c r="EX105" s="114"/>
      <c r="EY105" s="114"/>
      <c r="EZ105" s="114"/>
      <c r="FA105" s="114"/>
      <c r="FB105" s="114"/>
      <c r="FC105" s="114"/>
      <c r="FD105" s="114"/>
      <c r="FE105" s="114"/>
      <c r="FF105" s="114"/>
      <c r="FG105" s="114"/>
      <c r="FH105" s="114"/>
      <c r="FI105" s="114"/>
      <c r="FJ105" s="114"/>
      <c r="FK105" s="114"/>
      <c r="FL105" s="114"/>
      <c r="FM105" s="114"/>
      <c r="FN105" s="114"/>
      <c r="FO105" s="114"/>
      <c r="FP105" s="114"/>
      <c r="FQ105" s="114"/>
      <c r="FR105" s="114"/>
      <c r="FS105" s="114"/>
      <c r="FT105" s="114"/>
      <c r="FU105" s="114"/>
      <c r="FV105" s="114"/>
      <c r="FW105" s="114"/>
      <c r="FX105" s="114"/>
      <c r="FY105" s="114"/>
      <c r="FZ105" s="114"/>
      <c r="GA105" s="114"/>
      <c r="GB105" s="114"/>
      <c r="GC105" s="114"/>
      <c r="GD105" s="114"/>
      <c r="GE105" s="114"/>
      <c r="GF105" s="114"/>
      <c r="GG105" s="114"/>
      <c r="GH105" s="114"/>
      <c r="GI105" s="114"/>
      <c r="GJ105" s="114"/>
      <c r="GK105" s="114"/>
      <c r="GL105" s="114"/>
      <c r="GM105" s="114"/>
      <c r="GN105" s="114"/>
      <c r="GO105" s="114"/>
      <c r="GP105" s="114"/>
      <c r="GQ105" s="114"/>
      <c r="GR105" s="114"/>
      <c r="GS105" s="114"/>
      <c r="GT105" s="114"/>
      <c r="GU105" s="114"/>
      <c r="GV105" s="114"/>
      <c r="GW105" s="114"/>
      <c r="GX105" s="114"/>
      <c r="GY105" s="114"/>
      <c r="GZ105" s="114"/>
      <c r="HA105" s="114"/>
      <c r="HB105" s="114"/>
      <c r="HC105" s="114"/>
      <c r="HD105" s="114"/>
      <c r="HE105" s="114"/>
      <c r="HF105" s="114"/>
      <c r="HG105" s="114"/>
      <c r="HH105" s="114"/>
      <c r="HI105" s="114"/>
      <c r="HJ105" s="114"/>
      <c r="HK105" s="114"/>
      <c r="HL105" s="114"/>
      <c r="HM105" s="114"/>
      <c r="HN105" s="114"/>
      <c r="HO105" s="114"/>
      <c r="HP105" s="114"/>
      <c r="HQ105" s="114"/>
      <c r="HR105" s="114"/>
      <c r="HS105" s="114"/>
      <c r="HT105" s="114"/>
      <c r="HU105" s="114"/>
      <c r="HV105" s="114"/>
      <c r="HW105" s="114"/>
      <c r="HX105" s="114"/>
      <c r="HY105" s="114"/>
      <c r="HZ105" s="114"/>
      <c r="IA105" s="114"/>
      <c r="IB105" s="114"/>
    </row>
    <row r="106" s="98" customFormat="1" ht="25" customHeight="1" spans="1:236">
      <c r="A106" s="112" t="s">
        <v>74</v>
      </c>
      <c r="B106" s="107"/>
      <c r="C106" s="108" t="s">
        <v>54</v>
      </c>
      <c r="D106" s="109">
        <f t="shared" ref="D106:AZ106" si="197">D107+D108+D109+D110+D111+D112</f>
        <v>6531872</v>
      </c>
      <c r="E106" s="109">
        <f t="shared" si="197"/>
        <v>1963406</v>
      </c>
      <c r="F106" s="109">
        <f t="shared" si="197"/>
        <v>1505020</v>
      </c>
      <c r="G106" s="109">
        <f t="shared" si="197"/>
        <v>738936</v>
      </c>
      <c r="H106" s="109">
        <f t="shared" si="197"/>
        <v>704506</v>
      </c>
      <c r="I106" s="109">
        <f t="shared" si="197"/>
        <v>578256</v>
      </c>
      <c r="J106" s="109">
        <f t="shared" si="197"/>
        <v>42250</v>
      </c>
      <c r="K106" s="109">
        <f t="shared" si="197"/>
        <v>84000</v>
      </c>
      <c r="L106" s="109">
        <f t="shared" si="197"/>
        <v>61578</v>
      </c>
      <c r="M106" s="109">
        <f t="shared" si="197"/>
        <v>300323</v>
      </c>
      <c r="N106" s="109">
        <f t="shared" si="197"/>
        <v>210751</v>
      </c>
      <c r="O106" s="109">
        <f t="shared" si="197"/>
        <v>79032</v>
      </c>
      <c r="P106" s="109">
        <f t="shared" si="197"/>
        <v>10540</v>
      </c>
      <c r="Q106" s="109">
        <f t="shared" si="197"/>
        <v>2634</v>
      </c>
      <c r="R106" s="109">
        <f t="shared" si="197"/>
        <v>6586</v>
      </c>
      <c r="S106" s="109">
        <f t="shared" si="197"/>
        <v>1320</v>
      </c>
      <c r="T106" s="109">
        <f t="shared" si="197"/>
        <v>0</v>
      </c>
      <c r="U106" s="109">
        <f t="shared" si="197"/>
        <v>158063</v>
      </c>
      <c r="V106" s="109">
        <f t="shared" si="197"/>
        <v>0</v>
      </c>
      <c r="W106" s="109">
        <f t="shared" si="197"/>
        <v>3586519</v>
      </c>
      <c r="X106" s="109">
        <f t="shared" si="197"/>
        <v>2673040</v>
      </c>
      <c r="Y106" s="109">
        <f t="shared" si="197"/>
        <v>1282824</v>
      </c>
      <c r="Z106" s="109">
        <f t="shared" si="197"/>
        <v>1283314</v>
      </c>
      <c r="AA106" s="109">
        <f t="shared" si="197"/>
        <v>1062264</v>
      </c>
      <c r="AB106" s="109">
        <f t="shared" si="197"/>
        <v>76750</v>
      </c>
      <c r="AC106" s="109">
        <f t="shared" si="197"/>
        <v>144300</v>
      </c>
      <c r="AD106" s="109">
        <f t="shared" si="197"/>
        <v>106902</v>
      </c>
      <c r="AE106" s="109">
        <f t="shared" si="197"/>
        <v>549976</v>
      </c>
      <c r="AF106" s="109">
        <f t="shared" si="197"/>
        <v>385877</v>
      </c>
      <c r="AG106" s="109">
        <f t="shared" si="197"/>
        <v>144536</v>
      </c>
      <c r="AH106" s="109">
        <f t="shared" si="197"/>
        <v>19563</v>
      </c>
      <c r="AI106" s="109">
        <f t="shared" si="197"/>
        <v>4818</v>
      </c>
      <c r="AJ106" s="109">
        <f t="shared" si="197"/>
        <v>12045</v>
      </c>
      <c r="AK106" s="109">
        <f t="shared" si="197"/>
        <v>2700</v>
      </c>
      <c r="AL106" s="109">
        <f t="shared" si="197"/>
        <v>0</v>
      </c>
      <c r="AM106" s="109">
        <f t="shared" si="197"/>
        <v>281411</v>
      </c>
      <c r="AN106" s="109">
        <f t="shared" si="197"/>
        <v>82092</v>
      </c>
      <c r="AO106" s="109">
        <f t="shared" si="197"/>
        <v>933347</v>
      </c>
      <c r="AP106" s="109">
        <f t="shared" si="197"/>
        <v>30000</v>
      </c>
      <c r="AQ106" s="109">
        <f t="shared" si="197"/>
        <v>500000</v>
      </c>
      <c r="AR106" s="109">
        <f t="shared" si="197"/>
        <v>689600</v>
      </c>
      <c r="AS106" s="109">
        <f t="shared" si="197"/>
        <v>43947</v>
      </c>
      <c r="AT106" s="109">
        <f t="shared" si="197"/>
        <v>169800</v>
      </c>
      <c r="AU106" s="109">
        <f t="shared" si="197"/>
        <v>0</v>
      </c>
      <c r="AV106" s="109">
        <f t="shared" si="197"/>
        <v>0</v>
      </c>
      <c r="AW106" s="109">
        <f t="shared" si="197"/>
        <v>30000</v>
      </c>
      <c r="AX106" s="109">
        <f t="shared" si="197"/>
        <v>0</v>
      </c>
      <c r="AY106" s="109">
        <f t="shared" si="197"/>
        <v>48600</v>
      </c>
      <c r="AZ106" s="109">
        <f t="shared" si="197"/>
        <v>48600</v>
      </c>
      <c r="BA106" s="106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4"/>
      <c r="DY106" s="114"/>
      <c r="DZ106" s="114"/>
      <c r="EA106" s="114"/>
      <c r="EB106" s="114"/>
      <c r="EC106" s="114"/>
      <c r="ED106" s="114"/>
      <c r="EE106" s="114"/>
      <c r="EF106" s="114"/>
      <c r="EG106" s="114"/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114"/>
      <c r="ES106" s="114"/>
      <c r="ET106" s="114"/>
      <c r="EU106" s="114"/>
      <c r="EV106" s="114"/>
      <c r="EW106" s="114"/>
      <c r="EX106" s="114"/>
      <c r="EY106" s="114"/>
      <c r="EZ106" s="114"/>
      <c r="FA106" s="114"/>
      <c r="FB106" s="114"/>
      <c r="FC106" s="114"/>
      <c r="FD106" s="114"/>
      <c r="FE106" s="114"/>
      <c r="FF106" s="114"/>
      <c r="FG106" s="114"/>
      <c r="FH106" s="114"/>
      <c r="FI106" s="114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114"/>
      <c r="FU106" s="114"/>
      <c r="FV106" s="114"/>
      <c r="FW106" s="114"/>
      <c r="FX106" s="114"/>
      <c r="FY106" s="114"/>
      <c r="FZ106" s="114"/>
      <c r="GA106" s="114"/>
      <c r="GB106" s="114"/>
      <c r="GC106" s="114"/>
      <c r="GD106" s="114"/>
      <c r="GE106" s="114"/>
      <c r="GF106" s="114"/>
      <c r="GG106" s="114"/>
      <c r="GH106" s="114"/>
      <c r="GI106" s="114"/>
      <c r="GJ106" s="114"/>
      <c r="GK106" s="114"/>
      <c r="GL106" s="114"/>
      <c r="GM106" s="114"/>
      <c r="GN106" s="114"/>
      <c r="GO106" s="114"/>
      <c r="GP106" s="114"/>
      <c r="GQ106" s="114"/>
      <c r="GR106" s="114"/>
      <c r="GS106" s="114"/>
      <c r="GT106" s="114"/>
      <c r="GU106" s="114"/>
      <c r="GV106" s="114"/>
      <c r="GW106" s="114"/>
      <c r="GX106" s="114"/>
      <c r="GY106" s="114"/>
      <c r="GZ106" s="114"/>
      <c r="HA106" s="114"/>
      <c r="HB106" s="114"/>
      <c r="HC106" s="114"/>
      <c r="HD106" s="114"/>
      <c r="HE106" s="114"/>
      <c r="HF106" s="114"/>
      <c r="HG106" s="114"/>
      <c r="HH106" s="114"/>
      <c r="HI106" s="114"/>
      <c r="HJ106" s="114"/>
      <c r="HK106" s="114"/>
      <c r="HL106" s="114"/>
      <c r="HM106" s="114"/>
      <c r="HN106" s="114"/>
      <c r="HO106" s="114"/>
      <c r="HP106" s="114"/>
      <c r="HQ106" s="114"/>
      <c r="HR106" s="114"/>
      <c r="HS106" s="114"/>
      <c r="HT106" s="114"/>
      <c r="HU106" s="114"/>
      <c r="HV106" s="114"/>
      <c r="HW106" s="114"/>
      <c r="HX106" s="114"/>
      <c r="HY106" s="114"/>
      <c r="HZ106" s="114"/>
      <c r="IA106" s="114"/>
      <c r="IB106" s="114"/>
    </row>
    <row r="107" s="98" customFormat="1" ht="25" customHeight="1" spans="1:236">
      <c r="A107" s="112"/>
      <c r="B107" s="107">
        <v>2010301</v>
      </c>
      <c r="C107" s="110" t="s">
        <v>55</v>
      </c>
      <c r="D107" s="109">
        <f t="shared" ref="D107:D112" si="198">E107+W107+AO107+AY107</f>
        <v>2486967</v>
      </c>
      <c r="E107" s="109">
        <f t="shared" ref="E107:E112" si="199">F107+M107+U107+V107</f>
        <v>1505020</v>
      </c>
      <c r="F107" s="109">
        <f t="shared" ref="F107:F112" si="200">G107+H107+L107</f>
        <v>1505020</v>
      </c>
      <c r="G107" s="109">
        <v>738936</v>
      </c>
      <c r="H107" s="109">
        <f t="shared" ref="H107:H112" si="201">I107+J107+K107</f>
        <v>704506</v>
      </c>
      <c r="I107" s="109">
        <v>578256</v>
      </c>
      <c r="J107" s="109">
        <v>42250</v>
      </c>
      <c r="K107" s="109">
        <v>84000</v>
      </c>
      <c r="L107" s="109">
        <v>61578</v>
      </c>
      <c r="M107" s="109">
        <f t="shared" ref="M107:M112" si="202">N107+O107+P107</f>
        <v>0</v>
      </c>
      <c r="N107" s="109"/>
      <c r="O107" s="109"/>
      <c r="P107" s="109">
        <f t="shared" ref="P107:P112" si="203">Q107+R107+S107+T107</f>
        <v>0</v>
      </c>
      <c r="Q107" s="109"/>
      <c r="R107" s="109"/>
      <c r="S107" s="109"/>
      <c r="T107" s="109"/>
      <c r="U107" s="109"/>
      <c r="V107" s="109"/>
      <c r="W107" s="109">
        <f t="shared" ref="W107:W112" si="204">X107+AE107+AM107+AN107</f>
        <v>0</v>
      </c>
      <c r="X107" s="109">
        <f t="shared" ref="X107:X112" si="205">Y107+Z107+AD107</f>
        <v>0</v>
      </c>
      <c r="Y107" s="109"/>
      <c r="Z107" s="109">
        <f t="shared" ref="Z107:Z112" si="206">AA107+AB107+AC107</f>
        <v>0</v>
      </c>
      <c r="AA107" s="109"/>
      <c r="AB107" s="109"/>
      <c r="AC107" s="109"/>
      <c r="AD107" s="109"/>
      <c r="AE107" s="109">
        <f t="shared" ref="AE107:AE112" si="207">AF107+AG107+AH107</f>
        <v>0</v>
      </c>
      <c r="AF107" s="109"/>
      <c r="AG107" s="109"/>
      <c r="AH107" s="109">
        <f t="shared" ref="AH107:AH112" si="208">AI107+AJ107+AK107+AL107</f>
        <v>0</v>
      </c>
      <c r="AI107" s="109"/>
      <c r="AJ107" s="109"/>
      <c r="AK107" s="109"/>
      <c r="AL107" s="109"/>
      <c r="AM107" s="109"/>
      <c r="AN107" s="109"/>
      <c r="AO107" s="109">
        <f t="shared" ref="AO107:AO112" si="209">AR107+AS107+AT107+AU107+AV107+AW107+AX107</f>
        <v>933347</v>
      </c>
      <c r="AP107" s="109">
        <v>30000</v>
      </c>
      <c r="AQ107" s="109">
        <v>500000</v>
      </c>
      <c r="AR107" s="109">
        <v>689600</v>
      </c>
      <c r="AS107" s="109">
        <v>43947</v>
      </c>
      <c r="AT107" s="109">
        <v>169800</v>
      </c>
      <c r="AU107" s="109"/>
      <c r="AV107" s="109"/>
      <c r="AW107" s="109">
        <v>30000</v>
      </c>
      <c r="AX107" s="109"/>
      <c r="AY107" s="109">
        <f t="shared" ref="AY107:AY112" si="210">AZ107</f>
        <v>48600</v>
      </c>
      <c r="AZ107" s="109">
        <v>48600</v>
      </c>
      <c r="BA107" s="113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114"/>
      <c r="DH107" s="114"/>
      <c r="DI107" s="114"/>
      <c r="DJ107" s="114"/>
      <c r="DK107" s="114"/>
      <c r="DL107" s="114"/>
      <c r="DM107" s="114"/>
      <c r="DN107" s="114"/>
      <c r="DO107" s="114"/>
      <c r="DP107" s="114"/>
      <c r="DQ107" s="114"/>
      <c r="DR107" s="114"/>
      <c r="DS107" s="114"/>
      <c r="DT107" s="114"/>
      <c r="DU107" s="114"/>
      <c r="DV107" s="114"/>
      <c r="DW107" s="114"/>
      <c r="DX107" s="114"/>
      <c r="DY107" s="114"/>
      <c r="DZ107" s="114"/>
      <c r="EA107" s="114"/>
      <c r="EB107" s="114"/>
      <c r="EC107" s="114"/>
      <c r="ED107" s="114"/>
      <c r="EE107" s="114"/>
      <c r="EF107" s="114"/>
      <c r="EG107" s="114"/>
      <c r="EH107" s="114"/>
      <c r="EI107" s="114"/>
      <c r="EJ107" s="114"/>
      <c r="EK107" s="114"/>
      <c r="EL107" s="114"/>
      <c r="EM107" s="114"/>
      <c r="EN107" s="114"/>
      <c r="EO107" s="114"/>
      <c r="EP107" s="114"/>
      <c r="EQ107" s="114"/>
      <c r="ER107" s="114"/>
      <c r="ES107" s="114"/>
      <c r="ET107" s="114"/>
      <c r="EU107" s="114"/>
      <c r="EV107" s="114"/>
      <c r="EW107" s="114"/>
      <c r="EX107" s="114"/>
      <c r="EY107" s="114"/>
      <c r="EZ107" s="114"/>
      <c r="FA107" s="114"/>
      <c r="FB107" s="114"/>
      <c r="FC107" s="114"/>
      <c r="FD107" s="114"/>
      <c r="FE107" s="114"/>
      <c r="FF107" s="114"/>
      <c r="FG107" s="114"/>
      <c r="FH107" s="114"/>
      <c r="FI107" s="114"/>
      <c r="FJ107" s="114"/>
      <c r="FK107" s="114"/>
      <c r="FL107" s="114"/>
      <c r="FM107" s="114"/>
      <c r="FN107" s="114"/>
      <c r="FO107" s="114"/>
      <c r="FP107" s="114"/>
      <c r="FQ107" s="114"/>
      <c r="FR107" s="114"/>
      <c r="FS107" s="114"/>
      <c r="FT107" s="114"/>
      <c r="FU107" s="114"/>
      <c r="FV107" s="114"/>
      <c r="FW107" s="114"/>
      <c r="FX107" s="114"/>
      <c r="FY107" s="114"/>
      <c r="FZ107" s="114"/>
      <c r="GA107" s="114"/>
      <c r="GB107" s="114"/>
      <c r="GC107" s="114"/>
      <c r="GD107" s="114"/>
      <c r="GE107" s="114"/>
      <c r="GF107" s="114"/>
      <c r="GG107" s="114"/>
      <c r="GH107" s="114"/>
      <c r="GI107" s="114"/>
      <c r="GJ107" s="114"/>
      <c r="GK107" s="114"/>
      <c r="GL107" s="114"/>
      <c r="GM107" s="114"/>
      <c r="GN107" s="114"/>
      <c r="GO107" s="114"/>
      <c r="GP107" s="114"/>
      <c r="GQ107" s="114"/>
      <c r="GR107" s="114"/>
      <c r="GS107" s="114"/>
      <c r="GT107" s="114"/>
      <c r="GU107" s="114"/>
      <c r="GV107" s="114"/>
      <c r="GW107" s="114"/>
      <c r="GX107" s="114"/>
      <c r="GY107" s="114"/>
      <c r="GZ107" s="114"/>
      <c r="HA107" s="114"/>
      <c r="HB107" s="114"/>
      <c r="HC107" s="114"/>
      <c r="HD107" s="114"/>
      <c r="HE107" s="114"/>
      <c r="HF107" s="114"/>
      <c r="HG107" s="114"/>
      <c r="HH107" s="114"/>
      <c r="HI107" s="114"/>
      <c r="HJ107" s="114"/>
      <c r="HK107" s="114"/>
      <c r="HL107" s="114"/>
      <c r="HM107" s="114"/>
      <c r="HN107" s="114"/>
      <c r="HO107" s="114"/>
      <c r="HP107" s="114"/>
      <c r="HQ107" s="114"/>
      <c r="HR107" s="114"/>
      <c r="HS107" s="114"/>
      <c r="HT107" s="114"/>
      <c r="HU107" s="114"/>
      <c r="HV107" s="114"/>
      <c r="HW107" s="114"/>
      <c r="HX107" s="114"/>
      <c r="HY107" s="114"/>
      <c r="HZ107" s="114"/>
      <c r="IA107" s="114"/>
      <c r="IB107" s="114"/>
    </row>
    <row r="108" s="98" customFormat="1" ht="25" customHeight="1" spans="1:236">
      <c r="A108" s="112"/>
      <c r="B108" s="107">
        <v>2010350</v>
      </c>
      <c r="C108" s="110" t="s">
        <v>56</v>
      </c>
      <c r="D108" s="109">
        <f t="shared" si="198"/>
        <v>2755132</v>
      </c>
      <c r="E108" s="109">
        <f t="shared" si="199"/>
        <v>0</v>
      </c>
      <c r="F108" s="109">
        <f t="shared" si="200"/>
        <v>0</v>
      </c>
      <c r="G108" s="109"/>
      <c r="H108" s="109">
        <f t="shared" si="201"/>
        <v>0</v>
      </c>
      <c r="I108" s="109"/>
      <c r="J108" s="109"/>
      <c r="K108" s="109"/>
      <c r="L108" s="109"/>
      <c r="M108" s="109">
        <f t="shared" si="202"/>
        <v>0</v>
      </c>
      <c r="N108" s="109"/>
      <c r="O108" s="109"/>
      <c r="P108" s="109">
        <f t="shared" si="203"/>
        <v>0</v>
      </c>
      <c r="Q108" s="109"/>
      <c r="R108" s="109"/>
      <c r="S108" s="109"/>
      <c r="T108" s="109"/>
      <c r="U108" s="109"/>
      <c r="V108" s="109"/>
      <c r="W108" s="109">
        <f t="shared" si="204"/>
        <v>2755132</v>
      </c>
      <c r="X108" s="109">
        <f t="shared" si="205"/>
        <v>2673040</v>
      </c>
      <c r="Y108" s="109">
        <v>1282824</v>
      </c>
      <c r="Z108" s="109">
        <f t="shared" si="206"/>
        <v>1283314</v>
      </c>
      <c r="AA108" s="109">
        <v>1062264</v>
      </c>
      <c r="AB108" s="109">
        <v>76750</v>
      </c>
      <c r="AC108" s="109">
        <v>144300</v>
      </c>
      <c r="AD108" s="109">
        <v>106902</v>
      </c>
      <c r="AE108" s="109">
        <f t="shared" si="207"/>
        <v>0</v>
      </c>
      <c r="AF108" s="109"/>
      <c r="AG108" s="109"/>
      <c r="AH108" s="109">
        <f t="shared" si="208"/>
        <v>0</v>
      </c>
      <c r="AI108" s="109"/>
      <c r="AJ108" s="109"/>
      <c r="AK108" s="109"/>
      <c r="AL108" s="109"/>
      <c r="AM108" s="109"/>
      <c r="AN108" s="109">
        <v>82092</v>
      </c>
      <c r="AO108" s="109">
        <f t="shared" si="209"/>
        <v>0</v>
      </c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>
        <f t="shared" si="210"/>
        <v>0</v>
      </c>
      <c r="AZ108" s="109"/>
      <c r="BA108" s="113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4"/>
      <c r="DT108" s="114"/>
      <c r="DU108" s="114"/>
      <c r="DV108" s="114"/>
      <c r="DW108" s="114"/>
      <c r="DX108" s="114"/>
      <c r="DY108" s="114"/>
      <c r="DZ108" s="114"/>
      <c r="EA108" s="114"/>
      <c r="EB108" s="114"/>
      <c r="EC108" s="114"/>
      <c r="ED108" s="114"/>
      <c r="EE108" s="114"/>
      <c r="EF108" s="114"/>
      <c r="EG108" s="114"/>
      <c r="EH108" s="114"/>
      <c r="EI108" s="114"/>
      <c r="EJ108" s="114"/>
      <c r="EK108" s="114"/>
      <c r="EL108" s="114"/>
      <c r="EM108" s="114"/>
      <c r="EN108" s="114"/>
      <c r="EO108" s="114"/>
      <c r="EP108" s="114"/>
      <c r="EQ108" s="114"/>
      <c r="ER108" s="114"/>
      <c r="ES108" s="114"/>
      <c r="ET108" s="114"/>
      <c r="EU108" s="114"/>
      <c r="EV108" s="114"/>
      <c r="EW108" s="114"/>
      <c r="EX108" s="114"/>
      <c r="EY108" s="114"/>
      <c r="EZ108" s="114"/>
      <c r="FA108" s="114"/>
      <c r="FB108" s="114"/>
      <c r="FC108" s="114"/>
      <c r="FD108" s="114"/>
      <c r="FE108" s="114"/>
      <c r="FF108" s="114"/>
      <c r="FG108" s="114"/>
      <c r="FH108" s="114"/>
      <c r="FI108" s="114"/>
      <c r="FJ108" s="114"/>
      <c r="FK108" s="114"/>
      <c r="FL108" s="114"/>
      <c r="FM108" s="114"/>
      <c r="FN108" s="114"/>
      <c r="FO108" s="114"/>
      <c r="FP108" s="114"/>
      <c r="FQ108" s="114"/>
      <c r="FR108" s="114"/>
      <c r="FS108" s="114"/>
      <c r="FT108" s="114"/>
      <c r="FU108" s="114"/>
      <c r="FV108" s="114"/>
      <c r="FW108" s="114"/>
      <c r="FX108" s="114"/>
      <c r="FY108" s="114"/>
      <c r="FZ108" s="114"/>
      <c r="GA108" s="114"/>
      <c r="GB108" s="114"/>
      <c r="GC108" s="114"/>
      <c r="GD108" s="114"/>
      <c r="GE108" s="114"/>
      <c r="GF108" s="114"/>
      <c r="GG108" s="114"/>
      <c r="GH108" s="114"/>
      <c r="GI108" s="114"/>
      <c r="GJ108" s="114"/>
      <c r="GK108" s="114"/>
      <c r="GL108" s="114"/>
      <c r="GM108" s="114"/>
      <c r="GN108" s="114"/>
      <c r="GO108" s="114"/>
      <c r="GP108" s="114"/>
      <c r="GQ108" s="114"/>
      <c r="GR108" s="114"/>
      <c r="GS108" s="114"/>
      <c r="GT108" s="114"/>
      <c r="GU108" s="114"/>
      <c r="GV108" s="114"/>
      <c r="GW108" s="114"/>
      <c r="GX108" s="114"/>
      <c r="GY108" s="114"/>
      <c r="GZ108" s="114"/>
      <c r="HA108" s="114"/>
      <c r="HB108" s="114"/>
      <c r="HC108" s="114"/>
      <c r="HD108" s="114"/>
      <c r="HE108" s="114"/>
      <c r="HF108" s="114"/>
      <c r="HG108" s="114"/>
      <c r="HH108" s="114"/>
      <c r="HI108" s="114"/>
      <c r="HJ108" s="114"/>
      <c r="HK108" s="114"/>
      <c r="HL108" s="114"/>
      <c r="HM108" s="114"/>
      <c r="HN108" s="114"/>
      <c r="HO108" s="114"/>
      <c r="HP108" s="114"/>
      <c r="HQ108" s="114"/>
      <c r="HR108" s="114"/>
      <c r="HS108" s="114"/>
      <c r="HT108" s="114"/>
      <c r="HU108" s="114"/>
      <c r="HV108" s="114"/>
      <c r="HW108" s="114"/>
      <c r="HX108" s="114"/>
      <c r="HY108" s="114"/>
      <c r="HZ108" s="114"/>
      <c r="IA108" s="114"/>
      <c r="IB108" s="114"/>
    </row>
    <row r="109" s="98" customFormat="1" ht="28" customHeight="1" spans="1:236">
      <c r="A109" s="112"/>
      <c r="B109" s="107">
        <v>2080505</v>
      </c>
      <c r="C109" s="111" t="s">
        <v>57</v>
      </c>
      <c r="D109" s="109">
        <f t="shared" si="198"/>
        <v>596628</v>
      </c>
      <c r="E109" s="109">
        <f t="shared" si="199"/>
        <v>210751</v>
      </c>
      <c r="F109" s="109">
        <f t="shared" si="200"/>
        <v>0</v>
      </c>
      <c r="G109" s="109"/>
      <c r="H109" s="109">
        <f t="shared" si="201"/>
        <v>0</v>
      </c>
      <c r="I109" s="109"/>
      <c r="J109" s="109"/>
      <c r="K109" s="109"/>
      <c r="L109" s="109"/>
      <c r="M109" s="109">
        <f t="shared" si="202"/>
        <v>210751</v>
      </c>
      <c r="N109" s="109">
        <v>210751</v>
      </c>
      <c r="O109" s="109"/>
      <c r="P109" s="109">
        <f t="shared" si="203"/>
        <v>0</v>
      </c>
      <c r="Q109" s="109"/>
      <c r="R109" s="109"/>
      <c r="S109" s="109"/>
      <c r="T109" s="109"/>
      <c r="U109" s="109"/>
      <c r="V109" s="109"/>
      <c r="W109" s="109">
        <f t="shared" si="204"/>
        <v>385877</v>
      </c>
      <c r="X109" s="109">
        <f t="shared" si="205"/>
        <v>0</v>
      </c>
      <c r="Y109" s="109"/>
      <c r="Z109" s="109">
        <f t="shared" si="206"/>
        <v>0</v>
      </c>
      <c r="AA109" s="109"/>
      <c r="AB109" s="109"/>
      <c r="AC109" s="109"/>
      <c r="AD109" s="109"/>
      <c r="AE109" s="109">
        <f t="shared" si="207"/>
        <v>385877</v>
      </c>
      <c r="AF109" s="109">
        <v>385877</v>
      </c>
      <c r="AG109" s="109"/>
      <c r="AH109" s="109">
        <f t="shared" si="208"/>
        <v>0</v>
      </c>
      <c r="AI109" s="109"/>
      <c r="AJ109" s="109"/>
      <c r="AK109" s="109"/>
      <c r="AL109" s="109"/>
      <c r="AM109" s="109"/>
      <c r="AN109" s="109"/>
      <c r="AO109" s="109">
        <f t="shared" si="209"/>
        <v>0</v>
      </c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>
        <f t="shared" si="210"/>
        <v>0</v>
      </c>
      <c r="AZ109" s="109"/>
      <c r="BA109" s="113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114"/>
      <c r="DH109" s="114"/>
      <c r="DI109" s="114"/>
      <c r="DJ109" s="114"/>
      <c r="DK109" s="114"/>
      <c r="DL109" s="114"/>
      <c r="DM109" s="114"/>
      <c r="DN109" s="114"/>
      <c r="DO109" s="114"/>
      <c r="DP109" s="114"/>
      <c r="DQ109" s="114"/>
      <c r="DR109" s="114"/>
      <c r="DS109" s="114"/>
      <c r="DT109" s="114"/>
      <c r="DU109" s="114"/>
      <c r="DV109" s="114"/>
      <c r="DW109" s="114"/>
      <c r="DX109" s="114"/>
      <c r="DY109" s="114"/>
      <c r="DZ109" s="114"/>
      <c r="EA109" s="114"/>
      <c r="EB109" s="114"/>
      <c r="EC109" s="114"/>
      <c r="ED109" s="114"/>
      <c r="EE109" s="114"/>
      <c r="EF109" s="114"/>
      <c r="EG109" s="114"/>
      <c r="EH109" s="114"/>
      <c r="EI109" s="114"/>
      <c r="EJ109" s="114"/>
      <c r="EK109" s="114"/>
      <c r="EL109" s="114"/>
      <c r="EM109" s="114"/>
      <c r="EN109" s="114"/>
      <c r="EO109" s="114"/>
      <c r="EP109" s="114"/>
      <c r="EQ109" s="114"/>
      <c r="ER109" s="114"/>
      <c r="ES109" s="114"/>
      <c r="ET109" s="114"/>
      <c r="EU109" s="114"/>
      <c r="EV109" s="114"/>
      <c r="EW109" s="114"/>
      <c r="EX109" s="114"/>
      <c r="EY109" s="114"/>
      <c r="EZ109" s="114"/>
      <c r="FA109" s="114"/>
      <c r="FB109" s="114"/>
      <c r="FC109" s="114"/>
      <c r="FD109" s="114"/>
      <c r="FE109" s="114"/>
      <c r="FF109" s="114"/>
      <c r="FG109" s="114"/>
      <c r="FH109" s="114"/>
      <c r="FI109" s="114"/>
      <c r="FJ109" s="114"/>
      <c r="FK109" s="114"/>
      <c r="FL109" s="114"/>
      <c r="FM109" s="114"/>
      <c r="FN109" s="114"/>
      <c r="FO109" s="114"/>
      <c r="FP109" s="114"/>
      <c r="FQ109" s="114"/>
      <c r="FR109" s="114"/>
      <c r="FS109" s="114"/>
      <c r="FT109" s="114"/>
      <c r="FU109" s="114"/>
      <c r="FV109" s="114"/>
      <c r="FW109" s="114"/>
      <c r="FX109" s="114"/>
      <c r="FY109" s="114"/>
      <c r="FZ109" s="114"/>
      <c r="GA109" s="114"/>
      <c r="GB109" s="114"/>
      <c r="GC109" s="114"/>
      <c r="GD109" s="114"/>
      <c r="GE109" s="114"/>
      <c r="GF109" s="114"/>
      <c r="GG109" s="114"/>
      <c r="GH109" s="114"/>
      <c r="GI109" s="114"/>
      <c r="GJ109" s="114"/>
      <c r="GK109" s="114"/>
      <c r="GL109" s="114"/>
      <c r="GM109" s="114"/>
      <c r="GN109" s="114"/>
      <c r="GO109" s="114"/>
      <c r="GP109" s="114"/>
      <c r="GQ109" s="114"/>
      <c r="GR109" s="114"/>
      <c r="GS109" s="114"/>
      <c r="GT109" s="114"/>
      <c r="GU109" s="114"/>
      <c r="GV109" s="114"/>
      <c r="GW109" s="114"/>
      <c r="GX109" s="114"/>
      <c r="GY109" s="114"/>
      <c r="GZ109" s="114"/>
      <c r="HA109" s="114"/>
      <c r="HB109" s="114"/>
      <c r="HC109" s="114"/>
      <c r="HD109" s="114"/>
      <c r="HE109" s="114"/>
      <c r="HF109" s="114"/>
      <c r="HG109" s="114"/>
      <c r="HH109" s="114"/>
      <c r="HI109" s="114"/>
      <c r="HJ109" s="114"/>
      <c r="HK109" s="114"/>
      <c r="HL109" s="114"/>
      <c r="HM109" s="114"/>
      <c r="HN109" s="114"/>
      <c r="HO109" s="114"/>
      <c r="HP109" s="114"/>
      <c r="HQ109" s="114"/>
      <c r="HR109" s="114"/>
      <c r="HS109" s="114"/>
      <c r="HT109" s="114"/>
      <c r="HU109" s="114"/>
      <c r="HV109" s="114"/>
      <c r="HW109" s="114"/>
      <c r="HX109" s="114"/>
      <c r="HY109" s="114"/>
      <c r="HZ109" s="114"/>
      <c r="IA109" s="114"/>
      <c r="IB109" s="114"/>
    </row>
    <row r="110" s="98" customFormat="1" ht="25" customHeight="1" spans="1:236">
      <c r="A110" s="112"/>
      <c r="B110" s="107">
        <v>2101101</v>
      </c>
      <c r="C110" s="110" t="s">
        <v>58</v>
      </c>
      <c r="D110" s="109">
        <f t="shared" si="198"/>
        <v>89572</v>
      </c>
      <c r="E110" s="109">
        <f t="shared" si="199"/>
        <v>89572</v>
      </c>
      <c r="F110" s="109">
        <f t="shared" si="200"/>
        <v>0</v>
      </c>
      <c r="G110" s="109"/>
      <c r="H110" s="109">
        <f t="shared" si="201"/>
        <v>0</v>
      </c>
      <c r="I110" s="109"/>
      <c r="J110" s="109"/>
      <c r="K110" s="109"/>
      <c r="L110" s="109"/>
      <c r="M110" s="109">
        <f t="shared" si="202"/>
        <v>89572</v>
      </c>
      <c r="N110" s="109"/>
      <c r="O110" s="109">
        <v>79032</v>
      </c>
      <c r="P110" s="109">
        <f t="shared" si="203"/>
        <v>10540</v>
      </c>
      <c r="Q110" s="109">
        <v>2634</v>
      </c>
      <c r="R110" s="109">
        <v>6586</v>
      </c>
      <c r="S110" s="109">
        <v>1320</v>
      </c>
      <c r="T110" s="109"/>
      <c r="U110" s="109"/>
      <c r="V110" s="109"/>
      <c r="W110" s="109">
        <f t="shared" si="204"/>
        <v>0</v>
      </c>
      <c r="X110" s="109">
        <f t="shared" si="205"/>
        <v>0</v>
      </c>
      <c r="Y110" s="109"/>
      <c r="Z110" s="109">
        <f t="shared" si="206"/>
        <v>0</v>
      </c>
      <c r="AA110" s="109"/>
      <c r="AB110" s="109"/>
      <c r="AC110" s="109"/>
      <c r="AD110" s="109"/>
      <c r="AE110" s="109">
        <f t="shared" si="207"/>
        <v>0</v>
      </c>
      <c r="AF110" s="109"/>
      <c r="AG110" s="109"/>
      <c r="AH110" s="109">
        <f t="shared" si="208"/>
        <v>0</v>
      </c>
      <c r="AI110" s="109"/>
      <c r="AJ110" s="109"/>
      <c r="AK110" s="109"/>
      <c r="AL110" s="109"/>
      <c r="AM110" s="109"/>
      <c r="AN110" s="109"/>
      <c r="AO110" s="109">
        <f t="shared" si="209"/>
        <v>0</v>
      </c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>
        <f t="shared" si="210"/>
        <v>0</v>
      </c>
      <c r="AZ110" s="109"/>
      <c r="BA110" s="113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  <c r="DL110" s="114"/>
      <c r="DM110" s="114"/>
      <c r="DN110" s="114"/>
      <c r="DO110" s="114"/>
      <c r="DP110" s="114"/>
      <c r="DQ110" s="114"/>
      <c r="DR110" s="114"/>
      <c r="DS110" s="114"/>
      <c r="DT110" s="114"/>
      <c r="DU110" s="114"/>
      <c r="DV110" s="114"/>
      <c r="DW110" s="114"/>
      <c r="DX110" s="114"/>
      <c r="DY110" s="114"/>
      <c r="DZ110" s="114"/>
      <c r="EA110" s="114"/>
      <c r="EB110" s="114"/>
      <c r="EC110" s="114"/>
      <c r="ED110" s="114"/>
      <c r="EE110" s="114"/>
      <c r="EF110" s="114"/>
      <c r="EG110" s="114"/>
      <c r="EH110" s="114"/>
      <c r="EI110" s="114"/>
      <c r="EJ110" s="114"/>
      <c r="EK110" s="114"/>
      <c r="EL110" s="114"/>
      <c r="EM110" s="114"/>
      <c r="EN110" s="114"/>
      <c r="EO110" s="114"/>
      <c r="EP110" s="114"/>
      <c r="EQ110" s="114"/>
      <c r="ER110" s="114"/>
      <c r="ES110" s="114"/>
      <c r="ET110" s="114"/>
      <c r="EU110" s="114"/>
      <c r="EV110" s="114"/>
      <c r="EW110" s="114"/>
      <c r="EX110" s="114"/>
      <c r="EY110" s="114"/>
      <c r="EZ110" s="114"/>
      <c r="FA110" s="114"/>
      <c r="FB110" s="114"/>
      <c r="FC110" s="114"/>
      <c r="FD110" s="114"/>
      <c r="FE110" s="114"/>
      <c r="FF110" s="114"/>
      <c r="FG110" s="114"/>
      <c r="FH110" s="114"/>
      <c r="FI110" s="114"/>
      <c r="FJ110" s="114"/>
      <c r="FK110" s="114"/>
      <c r="FL110" s="114"/>
      <c r="FM110" s="114"/>
      <c r="FN110" s="114"/>
      <c r="FO110" s="114"/>
      <c r="FP110" s="114"/>
      <c r="FQ110" s="114"/>
      <c r="FR110" s="114"/>
      <c r="FS110" s="114"/>
      <c r="FT110" s="114"/>
      <c r="FU110" s="114"/>
      <c r="FV110" s="114"/>
      <c r="FW110" s="114"/>
      <c r="FX110" s="114"/>
      <c r="FY110" s="114"/>
      <c r="FZ110" s="114"/>
      <c r="GA110" s="114"/>
      <c r="GB110" s="114"/>
      <c r="GC110" s="114"/>
      <c r="GD110" s="114"/>
      <c r="GE110" s="114"/>
      <c r="GF110" s="114"/>
      <c r="GG110" s="114"/>
      <c r="GH110" s="114"/>
      <c r="GI110" s="114"/>
      <c r="GJ110" s="114"/>
      <c r="GK110" s="114"/>
      <c r="GL110" s="114"/>
      <c r="GM110" s="114"/>
      <c r="GN110" s="114"/>
      <c r="GO110" s="114"/>
      <c r="GP110" s="114"/>
      <c r="GQ110" s="114"/>
      <c r="GR110" s="114"/>
      <c r="GS110" s="114"/>
      <c r="GT110" s="114"/>
      <c r="GU110" s="114"/>
      <c r="GV110" s="114"/>
      <c r="GW110" s="114"/>
      <c r="GX110" s="114"/>
      <c r="GY110" s="114"/>
      <c r="GZ110" s="114"/>
      <c r="HA110" s="114"/>
      <c r="HB110" s="114"/>
      <c r="HC110" s="114"/>
      <c r="HD110" s="114"/>
      <c r="HE110" s="114"/>
      <c r="HF110" s="114"/>
      <c r="HG110" s="114"/>
      <c r="HH110" s="114"/>
      <c r="HI110" s="114"/>
      <c r="HJ110" s="114"/>
      <c r="HK110" s="114"/>
      <c r="HL110" s="114"/>
      <c r="HM110" s="114"/>
      <c r="HN110" s="114"/>
      <c r="HO110" s="114"/>
      <c r="HP110" s="114"/>
      <c r="HQ110" s="114"/>
      <c r="HR110" s="114"/>
      <c r="HS110" s="114"/>
      <c r="HT110" s="114"/>
      <c r="HU110" s="114"/>
      <c r="HV110" s="114"/>
      <c r="HW110" s="114"/>
      <c r="HX110" s="114"/>
      <c r="HY110" s="114"/>
      <c r="HZ110" s="114"/>
      <c r="IA110" s="114"/>
      <c r="IB110" s="114"/>
    </row>
    <row r="111" s="98" customFormat="1" ht="25" customHeight="1" spans="1:236">
      <c r="A111" s="112"/>
      <c r="B111" s="107">
        <v>2101102</v>
      </c>
      <c r="C111" s="110" t="s">
        <v>59</v>
      </c>
      <c r="D111" s="109">
        <f t="shared" si="198"/>
        <v>164099</v>
      </c>
      <c r="E111" s="109">
        <f t="shared" si="199"/>
        <v>0</v>
      </c>
      <c r="F111" s="109">
        <f t="shared" si="200"/>
        <v>0</v>
      </c>
      <c r="G111" s="109"/>
      <c r="H111" s="109">
        <f t="shared" si="201"/>
        <v>0</v>
      </c>
      <c r="I111" s="109"/>
      <c r="J111" s="109"/>
      <c r="K111" s="109"/>
      <c r="L111" s="109"/>
      <c r="M111" s="109">
        <f t="shared" si="202"/>
        <v>0</v>
      </c>
      <c r="N111" s="109"/>
      <c r="O111" s="109"/>
      <c r="P111" s="109">
        <f t="shared" si="203"/>
        <v>0</v>
      </c>
      <c r="Q111" s="109"/>
      <c r="R111" s="109"/>
      <c r="S111" s="109"/>
      <c r="T111" s="109"/>
      <c r="U111" s="109"/>
      <c r="V111" s="109"/>
      <c r="W111" s="109">
        <f t="shared" si="204"/>
        <v>164099</v>
      </c>
      <c r="X111" s="109">
        <f t="shared" si="205"/>
        <v>0</v>
      </c>
      <c r="Y111" s="109"/>
      <c r="Z111" s="109">
        <f t="shared" si="206"/>
        <v>0</v>
      </c>
      <c r="AA111" s="109"/>
      <c r="AB111" s="109"/>
      <c r="AC111" s="109"/>
      <c r="AD111" s="109"/>
      <c r="AE111" s="109">
        <f t="shared" si="207"/>
        <v>164099</v>
      </c>
      <c r="AF111" s="109"/>
      <c r="AG111" s="109">
        <v>144536</v>
      </c>
      <c r="AH111" s="109">
        <f t="shared" si="208"/>
        <v>19563</v>
      </c>
      <c r="AI111" s="109">
        <v>4818</v>
      </c>
      <c r="AJ111" s="109">
        <v>12045</v>
      </c>
      <c r="AK111" s="109">
        <v>2700</v>
      </c>
      <c r="AL111" s="109"/>
      <c r="AM111" s="109"/>
      <c r="AN111" s="109"/>
      <c r="AO111" s="109">
        <f t="shared" si="209"/>
        <v>0</v>
      </c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>
        <f t="shared" si="210"/>
        <v>0</v>
      </c>
      <c r="AZ111" s="109"/>
      <c r="BA111" s="113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4"/>
      <c r="DR111" s="114"/>
      <c r="DS111" s="114"/>
      <c r="DT111" s="114"/>
      <c r="DU111" s="114"/>
      <c r="DV111" s="114"/>
      <c r="DW111" s="114"/>
      <c r="DX111" s="114"/>
      <c r="DY111" s="114"/>
      <c r="DZ111" s="114"/>
      <c r="EA111" s="114"/>
      <c r="EB111" s="114"/>
      <c r="EC111" s="114"/>
      <c r="ED111" s="114"/>
      <c r="EE111" s="114"/>
      <c r="EF111" s="114"/>
      <c r="EG111" s="114"/>
      <c r="EH111" s="114"/>
      <c r="EI111" s="114"/>
      <c r="EJ111" s="114"/>
      <c r="EK111" s="114"/>
      <c r="EL111" s="114"/>
      <c r="EM111" s="114"/>
      <c r="EN111" s="114"/>
      <c r="EO111" s="114"/>
      <c r="EP111" s="114"/>
      <c r="EQ111" s="114"/>
      <c r="ER111" s="114"/>
      <c r="ES111" s="114"/>
      <c r="ET111" s="114"/>
      <c r="EU111" s="114"/>
      <c r="EV111" s="114"/>
      <c r="EW111" s="114"/>
      <c r="EX111" s="114"/>
      <c r="EY111" s="114"/>
      <c r="EZ111" s="114"/>
      <c r="FA111" s="114"/>
      <c r="FB111" s="114"/>
      <c r="FC111" s="114"/>
      <c r="FD111" s="114"/>
      <c r="FE111" s="114"/>
      <c r="FF111" s="114"/>
      <c r="FG111" s="114"/>
      <c r="FH111" s="114"/>
      <c r="FI111" s="114"/>
      <c r="FJ111" s="114"/>
      <c r="FK111" s="114"/>
      <c r="FL111" s="114"/>
      <c r="FM111" s="114"/>
      <c r="FN111" s="114"/>
      <c r="FO111" s="114"/>
      <c r="FP111" s="114"/>
      <c r="FQ111" s="114"/>
      <c r="FR111" s="114"/>
      <c r="FS111" s="114"/>
      <c r="FT111" s="114"/>
      <c r="FU111" s="114"/>
      <c r="FV111" s="114"/>
      <c r="FW111" s="114"/>
      <c r="FX111" s="114"/>
      <c r="FY111" s="114"/>
      <c r="FZ111" s="114"/>
      <c r="GA111" s="114"/>
      <c r="GB111" s="114"/>
      <c r="GC111" s="114"/>
      <c r="GD111" s="114"/>
      <c r="GE111" s="114"/>
      <c r="GF111" s="114"/>
      <c r="GG111" s="114"/>
      <c r="GH111" s="114"/>
      <c r="GI111" s="114"/>
      <c r="GJ111" s="114"/>
      <c r="GK111" s="114"/>
      <c r="GL111" s="114"/>
      <c r="GM111" s="114"/>
      <c r="GN111" s="114"/>
      <c r="GO111" s="114"/>
      <c r="GP111" s="114"/>
      <c r="GQ111" s="114"/>
      <c r="GR111" s="114"/>
      <c r="GS111" s="114"/>
      <c r="GT111" s="114"/>
      <c r="GU111" s="114"/>
      <c r="GV111" s="114"/>
      <c r="GW111" s="114"/>
      <c r="GX111" s="114"/>
      <c r="GY111" s="114"/>
      <c r="GZ111" s="114"/>
      <c r="HA111" s="114"/>
      <c r="HB111" s="114"/>
      <c r="HC111" s="114"/>
      <c r="HD111" s="114"/>
      <c r="HE111" s="114"/>
      <c r="HF111" s="114"/>
      <c r="HG111" s="114"/>
      <c r="HH111" s="114"/>
      <c r="HI111" s="114"/>
      <c r="HJ111" s="114"/>
      <c r="HK111" s="114"/>
      <c r="HL111" s="114"/>
      <c r="HM111" s="114"/>
      <c r="HN111" s="114"/>
      <c r="HO111" s="114"/>
      <c r="HP111" s="114"/>
      <c r="HQ111" s="114"/>
      <c r="HR111" s="114"/>
      <c r="HS111" s="114"/>
      <c r="HT111" s="114"/>
      <c r="HU111" s="114"/>
      <c r="HV111" s="114"/>
      <c r="HW111" s="114"/>
      <c r="HX111" s="114"/>
      <c r="HY111" s="114"/>
      <c r="HZ111" s="114"/>
      <c r="IA111" s="114"/>
      <c r="IB111" s="114"/>
    </row>
    <row r="112" s="98" customFormat="1" ht="25" customHeight="1" spans="1:236">
      <c r="A112" s="112"/>
      <c r="B112" s="107">
        <v>2210201</v>
      </c>
      <c r="C112" s="110" t="s">
        <v>60</v>
      </c>
      <c r="D112" s="109">
        <f t="shared" si="198"/>
        <v>439474</v>
      </c>
      <c r="E112" s="109">
        <f t="shared" si="199"/>
        <v>158063</v>
      </c>
      <c r="F112" s="109">
        <f t="shared" si="200"/>
        <v>0</v>
      </c>
      <c r="G112" s="109"/>
      <c r="H112" s="109">
        <f t="shared" si="201"/>
        <v>0</v>
      </c>
      <c r="I112" s="109"/>
      <c r="J112" s="109"/>
      <c r="K112" s="109"/>
      <c r="L112" s="109"/>
      <c r="M112" s="109">
        <f t="shared" si="202"/>
        <v>0</v>
      </c>
      <c r="N112" s="109"/>
      <c r="O112" s="109"/>
      <c r="P112" s="109">
        <f t="shared" si="203"/>
        <v>0</v>
      </c>
      <c r="Q112" s="109"/>
      <c r="R112" s="109"/>
      <c r="S112" s="109"/>
      <c r="T112" s="109"/>
      <c r="U112" s="109">
        <v>158063</v>
      </c>
      <c r="V112" s="109"/>
      <c r="W112" s="109">
        <f t="shared" si="204"/>
        <v>281411</v>
      </c>
      <c r="X112" s="109">
        <f t="shared" si="205"/>
        <v>0</v>
      </c>
      <c r="Y112" s="109"/>
      <c r="Z112" s="109">
        <f t="shared" si="206"/>
        <v>0</v>
      </c>
      <c r="AA112" s="109"/>
      <c r="AB112" s="109"/>
      <c r="AC112" s="109"/>
      <c r="AD112" s="109"/>
      <c r="AE112" s="109">
        <f t="shared" si="207"/>
        <v>0</v>
      </c>
      <c r="AF112" s="109"/>
      <c r="AG112" s="109"/>
      <c r="AH112" s="109">
        <f t="shared" si="208"/>
        <v>0</v>
      </c>
      <c r="AI112" s="109"/>
      <c r="AJ112" s="109"/>
      <c r="AK112" s="109"/>
      <c r="AL112" s="109"/>
      <c r="AM112" s="109">
        <v>281411</v>
      </c>
      <c r="AN112" s="109"/>
      <c r="AO112" s="109">
        <f t="shared" si="209"/>
        <v>0</v>
      </c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>
        <f t="shared" si="210"/>
        <v>0</v>
      </c>
      <c r="AZ112" s="109"/>
      <c r="BA112" s="113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  <c r="DL112" s="114"/>
      <c r="DM112" s="114"/>
      <c r="DN112" s="114"/>
      <c r="DO112" s="114"/>
      <c r="DP112" s="114"/>
      <c r="DQ112" s="114"/>
      <c r="DR112" s="114"/>
      <c r="DS112" s="114"/>
      <c r="DT112" s="114"/>
      <c r="DU112" s="114"/>
      <c r="DV112" s="114"/>
      <c r="DW112" s="114"/>
      <c r="DX112" s="114"/>
      <c r="DY112" s="114"/>
      <c r="DZ112" s="114"/>
      <c r="EA112" s="114"/>
      <c r="EB112" s="114"/>
      <c r="EC112" s="114"/>
      <c r="ED112" s="114"/>
      <c r="EE112" s="114"/>
      <c r="EF112" s="114"/>
      <c r="EG112" s="114"/>
      <c r="EH112" s="114"/>
      <c r="EI112" s="114"/>
      <c r="EJ112" s="114"/>
      <c r="EK112" s="114"/>
      <c r="EL112" s="114"/>
      <c r="EM112" s="114"/>
      <c r="EN112" s="114"/>
      <c r="EO112" s="114"/>
      <c r="EP112" s="114"/>
      <c r="EQ112" s="114"/>
      <c r="ER112" s="114"/>
      <c r="ES112" s="114"/>
      <c r="ET112" s="114"/>
      <c r="EU112" s="114"/>
      <c r="EV112" s="114"/>
      <c r="EW112" s="114"/>
      <c r="EX112" s="114"/>
      <c r="EY112" s="114"/>
      <c r="EZ112" s="114"/>
      <c r="FA112" s="114"/>
      <c r="FB112" s="114"/>
      <c r="FC112" s="114"/>
      <c r="FD112" s="114"/>
      <c r="FE112" s="114"/>
      <c r="FF112" s="114"/>
      <c r="FG112" s="114"/>
      <c r="FH112" s="114"/>
      <c r="FI112" s="114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  <c r="HB112" s="114"/>
      <c r="HC112" s="114"/>
      <c r="HD112" s="114"/>
      <c r="HE112" s="114"/>
      <c r="HF112" s="114"/>
      <c r="HG112" s="114"/>
      <c r="HH112" s="114"/>
      <c r="HI112" s="114"/>
      <c r="HJ112" s="114"/>
      <c r="HK112" s="114"/>
      <c r="HL112" s="114"/>
      <c r="HM112" s="114"/>
      <c r="HN112" s="114"/>
      <c r="HO112" s="114"/>
      <c r="HP112" s="114"/>
      <c r="HQ112" s="114"/>
      <c r="HR112" s="114"/>
      <c r="HS112" s="114"/>
      <c r="HT112" s="114"/>
      <c r="HU112" s="114"/>
      <c r="HV112" s="114"/>
      <c r="HW112" s="114"/>
      <c r="HX112" s="114"/>
      <c r="HY112" s="114"/>
      <c r="HZ112" s="114"/>
      <c r="IA112" s="114"/>
      <c r="IB112" s="114"/>
    </row>
    <row r="113" s="98" customFormat="1" ht="25" customHeight="1" spans="1:236">
      <c r="A113" s="112" t="s">
        <v>75</v>
      </c>
      <c r="B113" s="107"/>
      <c r="C113" s="108" t="s">
        <v>54</v>
      </c>
      <c r="D113" s="109">
        <f t="shared" ref="D113:AZ113" si="211">D114+D115+D116+D117+D118+D119</f>
        <v>6633772</v>
      </c>
      <c r="E113" s="109">
        <f t="shared" si="211"/>
        <v>2106448</v>
      </c>
      <c r="F113" s="109">
        <f t="shared" si="211"/>
        <v>1615256</v>
      </c>
      <c r="G113" s="109">
        <f t="shared" si="211"/>
        <v>784344</v>
      </c>
      <c r="H113" s="109">
        <f t="shared" si="211"/>
        <v>765550</v>
      </c>
      <c r="I113" s="109">
        <f t="shared" si="211"/>
        <v>626700</v>
      </c>
      <c r="J113" s="109">
        <f t="shared" si="211"/>
        <v>45250</v>
      </c>
      <c r="K113" s="109">
        <f t="shared" si="211"/>
        <v>93600</v>
      </c>
      <c r="L113" s="109">
        <f t="shared" si="211"/>
        <v>65362</v>
      </c>
      <c r="M113" s="109">
        <f t="shared" si="211"/>
        <v>321867</v>
      </c>
      <c r="N113" s="109">
        <f t="shared" si="211"/>
        <v>225767</v>
      </c>
      <c r="O113" s="109">
        <f t="shared" si="211"/>
        <v>84663</v>
      </c>
      <c r="P113" s="109">
        <f t="shared" si="211"/>
        <v>11437</v>
      </c>
      <c r="Q113" s="109">
        <f t="shared" si="211"/>
        <v>2822</v>
      </c>
      <c r="R113" s="109">
        <f t="shared" si="211"/>
        <v>7055</v>
      </c>
      <c r="S113" s="109">
        <f t="shared" si="211"/>
        <v>1560</v>
      </c>
      <c r="T113" s="109">
        <f t="shared" si="211"/>
        <v>0</v>
      </c>
      <c r="U113" s="109">
        <f t="shared" si="211"/>
        <v>169325</v>
      </c>
      <c r="V113" s="109">
        <f t="shared" si="211"/>
        <v>0</v>
      </c>
      <c r="W113" s="109">
        <f t="shared" si="211"/>
        <v>3573771</v>
      </c>
      <c r="X113" s="109">
        <f t="shared" si="211"/>
        <v>2535753</v>
      </c>
      <c r="Y113" s="109">
        <f t="shared" si="211"/>
        <v>1213788</v>
      </c>
      <c r="Z113" s="109">
        <f t="shared" si="211"/>
        <v>1220816</v>
      </c>
      <c r="AA113" s="109">
        <f t="shared" si="211"/>
        <v>1011216</v>
      </c>
      <c r="AB113" s="109">
        <f t="shared" si="211"/>
        <v>71000</v>
      </c>
      <c r="AC113" s="109">
        <f t="shared" si="211"/>
        <v>138600</v>
      </c>
      <c r="AD113" s="109">
        <f t="shared" si="211"/>
        <v>101149</v>
      </c>
      <c r="AE113" s="109">
        <f t="shared" si="211"/>
        <v>554430</v>
      </c>
      <c r="AF113" s="109">
        <f t="shared" si="211"/>
        <v>389125</v>
      </c>
      <c r="AG113" s="109">
        <f t="shared" si="211"/>
        <v>145401</v>
      </c>
      <c r="AH113" s="109">
        <f t="shared" si="211"/>
        <v>19904</v>
      </c>
      <c r="AI113" s="109">
        <f t="shared" si="211"/>
        <v>4847</v>
      </c>
      <c r="AJ113" s="109">
        <f t="shared" si="211"/>
        <v>12117</v>
      </c>
      <c r="AK113" s="109">
        <f t="shared" si="211"/>
        <v>2940</v>
      </c>
      <c r="AL113" s="109">
        <f t="shared" si="211"/>
        <v>0</v>
      </c>
      <c r="AM113" s="109">
        <f t="shared" si="211"/>
        <v>267000</v>
      </c>
      <c r="AN113" s="109">
        <f t="shared" si="211"/>
        <v>216588</v>
      </c>
      <c r="AO113" s="109">
        <f t="shared" si="211"/>
        <v>943833</v>
      </c>
      <c r="AP113" s="109">
        <f t="shared" si="211"/>
        <v>180000</v>
      </c>
      <c r="AQ113" s="109">
        <f t="shared" si="211"/>
        <v>500000</v>
      </c>
      <c r="AR113" s="109">
        <f t="shared" si="211"/>
        <v>708200</v>
      </c>
      <c r="AS113" s="109">
        <f t="shared" si="211"/>
        <v>43633</v>
      </c>
      <c r="AT113" s="109">
        <f t="shared" si="211"/>
        <v>177000</v>
      </c>
      <c r="AU113" s="109">
        <f t="shared" si="211"/>
        <v>0</v>
      </c>
      <c r="AV113" s="109">
        <f t="shared" si="211"/>
        <v>0</v>
      </c>
      <c r="AW113" s="109">
        <f t="shared" si="211"/>
        <v>15000</v>
      </c>
      <c r="AX113" s="109">
        <f t="shared" si="211"/>
        <v>0</v>
      </c>
      <c r="AY113" s="109">
        <f t="shared" si="211"/>
        <v>9720</v>
      </c>
      <c r="AZ113" s="109">
        <f t="shared" si="211"/>
        <v>9720</v>
      </c>
      <c r="BA113" s="106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4"/>
      <c r="DR113" s="114"/>
      <c r="DS113" s="114"/>
      <c r="DT113" s="114"/>
      <c r="DU113" s="114"/>
      <c r="DV113" s="114"/>
      <c r="DW113" s="114"/>
      <c r="DX113" s="114"/>
      <c r="DY113" s="114"/>
      <c r="DZ113" s="114"/>
      <c r="EA113" s="114"/>
      <c r="EB113" s="114"/>
      <c r="EC113" s="114"/>
      <c r="ED113" s="114"/>
      <c r="EE113" s="114"/>
      <c r="EF113" s="114"/>
      <c r="EG113" s="114"/>
      <c r="EH113" s="114"/>
      <c r="EI113" s="114"/>
      <c r="EJ113" s="114"/>
      <c r="EK113" s="114"/>
      <c r="EL113" s="114"/>
      <c r="EM113" s="114"/>
      <c r="EN113" s="114"/>
      <c r="EO113" s="114"/>
      <c r="EP113" s="114"/>
      <c r="EQ113" s="114"/>
      <c r="ER113" s="114"/>
      <c r="ES113" s="114"/>
      <c r="ET113" s="114"/>
      <c r="EU113" s="114"/>
      <c r="EV113" s="114"/>
      <c r="EW113" s="114"/>
      <c r="EX113" s="114"/>
      <c r="EY113" s="114"/>
      <c r="EZ113" s="114"/>
      <c r="FA113" s="114"/>
      <c r="FB113" s="114"/>
      <c r="FC113" s="114"/>
      <c r="FD113" s="114"/>
      <c r="FE113" s="114"/>
      <c r="FF113" s="114"/>
      <c r="FG113" s="114"/>
      <c r="FH113" s="114"/>
      <c r="FI113" s="114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  <c r="HB113" s="114"/>
      <c r="HC113" s="114"/>
      <c r="HD113" s="114"/>
      <c r="HE113" s="114"/>
      <c r="HF113" s="114"/>
      <c r="HG113" s="114"/>
      <c r="HH113" s="114"/>
      <c r="HI113" s="114"/>
      <c r="HJ113" s="114"/>
      <c r="HK113" s="114"/>
      <c r="HL113" s="114"/>
      <c r="HM113" s="114"/>
      <c r="HN113" s="114"/>
      <c r="HO113" s="114"/>
      <c r="HP113" s="114"/>
      <c r="HQ113" s="114"/>
      <c r="HR113" s="114"/>
      <c r="HS113" s="114"/>
      <c r="HT113" s="114"/>
      <c r="HU113" s="114"/>
      <c r="HV113" s="114"/>
      <c r="HW113" s="114"/>
      <c r="HX113" s="114"/>
      <c r="HY113" s="114"/>
      <c r="HZ113" s="114"/>
      <c r="IA113" s="114"/>
      <c r="IB113" s="114"/>
    </row>
    <row r="114" s="98" customFormat="1" ht="25" customHeight="1" spans="1:236">
      <c r="A114" s="112"/>
      <c r="B114" s="107">
        <v>2010301</v>
      </c>
      <c r="C114" s="110" t="s">
        <v>55</v>
      </c>
      <c r="D114" s="109">
        <f t="shared" ref="D114:D119" si="212">E114+W114+AO114+AY114</f>
        <v>2568809</v>
      </c>
      <c r="E114" s="109">
        <f t="shared" ref="E114:E119" si="213">F114+M114+U114+V114</f>
        <v>1615256</v>
      </c>
      <c r="F114" s="109">
        <f t="shared" ref="F114:F119" si="214">G114+H114+L114</f>
        <v>1615256</v>
      </c>
      <c r="G114" s="109">
        <v>784344</v>
      </c>
      <c r="H114" s="109">
        <f t="shared" ref="H114:H119" si="215">I114+J114+K114</f>
        <v>765550</v>
      </c>
      <c r="I114" s="109">
        <v>626700</v>
      </c>
      <c r="J114" s="109">
        <v>45250</v>
      </c>
      <c r="K114" s="109">
        <v>93600</v>
      </c>
      <c r="L114" s="109">
        <v>65362</v>
      </c>
      <c r="M114" s="109">
        <f t="shared" ref="M114:M119" si="216">N114+O114+P114</f>
        <v>0</v>
      </c>
      <c r="N114" s="109"/>
      <c r="O114" s="109"/>
      <c r="P114" s="109">
        <f t="shared" ref="P114:P119" si="217">Q114+R114+S114+T114</f>
        <v>0</v>
      </c>
      <c r="Q114" s="109"/>
      <c r="R114" s="109"/>
      <c r="S114" s="109"/>
      <c r="T114" s="109"/>
      <c r="U114" s="109"/>
      <c r="V114" s="109"/>
      <c r="W114" s="109">
        <f t="shared" ref="W114:W119" si="218">X114+AE114+AM114+AN114</f>
        <v>0</v>
      </c>
      <c r="X114" s="109">
        <f t="shared" ref="X114:X119" si="219">Y114+Z114+AD114</f>
        <v>0</v>
      </c>
      <c r="Y114" s="109"/>
      <c r="Z114" s="109">
        <f t="shared" ref="Z114:Z119" si="220">AA114+AB114+AC114</f>
        <v>0</v>
      </c>
      <c r="AA114" s="109"/>
      <c r="AB114" s="109"/>
      <c r="AC114" s="109"/>
      <c r="AD114" s="109"/>
      <c r="AE114" s="109">
        <f t="shared" ref="AE114:AE119" si="221">AF114+AG114+AH114</f>
        <v>0</v>
      </c>
      <c r="AF114" s="109"/>
      <c r="AG114" s="109"/>
      <c r="AH114" s="109">
        <f t="shared" ref="AH114:AH119" si="222">AI114+AJ114+AK114+AL114</f>
        <v>0</v>
      </c>
      <c r="AI114" s="109"/>
      <c r="AJ114" s="109"/>
      <c r="AK114" s="109"/>
      <c r="AL114" s="109"/>
      <c r="AM114" s="109"/>
      <c r="AN114" s="109"/>
      <c r="AO114" s="109">
        <f t="shared" ref="AO114:AO119" si="223">AR114+AS114+AT114+AU114+AV114+AW114+AX114</f>
        <v>943833</v>
      </c>
      <c r="AP114" s="109">
        <v>180000</v>
      </c>
      <c r="AQ114" s="109">
        <v>500000</v>
      </c>
      <c r="AR114" s="109">
        <v>708200</v>
      </c>
      <c r="AS114" s="109">
        <v>43633</v>
      </c>
      <c r="AT114" s="109">
        <v>177000</v>
      </c>
      <c r="AU114" s="109"/>
      <c r="AV114" s="109"/>
      <c r="AW114" s="109">
        <v>15000</v>
      </c>
      <c r="AX114" s="109"/>
      <c r="AY114" s="109">
        <f t="shared" ref="AY114:AY119" si="224">AZ114</f>
        <v>9720</v>
      </c>
      <c r="AZ114" s="109">
        <v>9720</v>
      </c>
      <c r="BA114" s="113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114"/>
      <c r="DH114" s="114"/>
      <c r="DI114" s="114"/>
      <c r="DJ114" s="114"/>
      <c r="DK114" s="114"/>
      <c r="DL114" s="114"/>
      <c r="DM114" s="114"/>
      <c r="DN114" s="114"/>
      <c r="DO114" s="114"/>
      <c r="DP114" s="114"/>
      <c r="DQ114" s="114"/>
      <c r="DR114" s="114"/>
      <c r="DS114" s="114"/>
      <c r="DT114" s="114"/>
      <c r="DU114" s="114"/>
      <c r="DV114" s="114"/>
      <c r="DW114" s="114"/>
      <c r="DX114" s="114"/>
      <c r="DY114" s="114"/>
      <c r="DZ114" s="114"/>
      <c r="EA114" s="114"/>
      <c r="EB114" s="114"/>
      <c r="EC114" s="114"/>
      <c r="ED114" s="114"/>
      <c r="EE114" s="114"/>
      <c r="EF114" s="114"/>
      <c r="EG114" s="114"/>
      <c r="EH114" s="114"/>
      <c r="EI114" s="114"/>
      <c r="EJ114" s="114"/>
      <c r="EK114" s="114"/>
      <c r="EL114" s="114"/>
      <c r="EM114" s="114"/>
      <c r="EN114" s="114"/>
      <c r="EO114" s="114"/>
      <c r="EP114" s="114"/>
      <c r="EQ114" s="114"/>
      <c r="ER114" s="114"/>
      <c r="ES114" s="114"/>
      <c r="ET114" s="114"/>
      <c r="EU114" s="114"/>
      <c r="EV114" s="114"/>
      <c r="EW114" s="114"/>
      <c r="EX114" s="114"/>
      <c r="EY114" s="114"/>
      <c r="EZ114" s="114"/>
      <c r="FA114" s="114"/>
      <c r="FB114" s="114"/>
      <c r="FC114" s="114"/>
      <c r="FD114" s="114"/>
      <c r="FE114" s="114"/>
      <c r="FF114" s="114"/>
      <c r="FG114" s="114"/>
      <c r="FH114" s="114"/>
      <c r="FI114" s="114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  <c r="HB114" s="114"/>
      <c r="HC114" s="114"/>
      <c r="HD114" s="114"/>
      <c r="HE114" s="114"/>
      <c r="HF114" s="114"/>
      <c r="HG114" s="114"/>
      <c r="HH114" s="114"/>
      <c r="HI114" s="114"/>
      <c r="HJ114" s="114"/>
      <c r="HK114" s="114"/>
      <c r="HL114" s="114"/>
      <c r="HM114" s="114"/>
      <c r="HN114" s="114"/>
      <c r="HO114" s="114"/>
      <c r="HP114" s="114"/>
      <c r="HQ114" s="114"/>
      <c r="HR114" s="114"/>
      <c r="HS114" s="114"/>
      <c r="HT114" s="114"/>
      <c r="HU114" s="114"/>
      <c r="HV114" s="114"/>
      <c r="HW114" s="114"/>
      <c r="HX114" s="114"/>
      <c r="HY114" s="114"/>
      <c r="HZ114" s="114"/>
      <c r="IA114" s="114"/>
      <c r="IB114" s="114"/>
    </row>
    <row r="115" s="98" customFormat="1" ht="25" customHeight="1" spans="1:236">
      <c r="A115" s="112"/>
      <c r="B115" s="107">
        <v>2010350</v>
      </c>
      <c r="C115" s="110" t="s">
        <v>56</v>
      </c>
      <c r="D115" s="109">
        <f t="shared" si="212"/>
        <v>2752341</v>
      </c>
      <c r="E115" s="109">
        <f t="shared" si="213"/>
        <v>0</v>
      </c>
      <c r="F115" s="109">
        <f t="shared" si="214"/>
        <v>0</v>
      </c>
      <c r="G115" s="109"/>
      <c r="H115" s="109">
        <f t="shared" si="215"/>
        <v>0</v>
      </c>
      <c r="I115" s="109"/>
      <c r="J115" s="109"/>
      <c r="K115" s="109"/>
      <c r="L115" s="109"/>
      <c r="M115" s="109">
        <f t="shared" si="216"/>
        <v>0</v>
      </c>
      <c r="N115" s="109"/>
      <c r="O115" s="109"/>
      <c r="P115" s="109">
        <f t="shared" si="217"/>
        <v>0</v>
      </c>
      <c r="Q115" s="109"/>
      <c r="R115" s="109"/>
      <c r="S115" s="109"/>
      <c r="T115" s="109"/>
      <c r="U115" s="109"/>
      <c r="V115" s="109"/>
      <c r="W115" s="109">
        <f t="shared" si="218"/>
        <v>2752341</v>
      </c>
      <c r="X115" s="109">
        <f t="shared" si="219"/>
        <v>2535753</v>
      </c>
      <c r="Y115" s="109">
        <v>1213788</v>
      </c>
      <c r="Z115" s="109">
        <f t="shared" si="220"/>
        <v>1220816</v>
      </c>
      <c r="AA115" s="109">
        <v>1011216</v>
      </c>
      <c r="AB115" s="109">
        <v>71000</v>
      </c>
      <c r="AC115" s="109">
        <v>138600</v>
      </c>
      <c r="AD115" s="109">
        <v>101149</v>
      </c>
      <c r="AE115" s="109">
        <f t="shared" si="221"/>
        <v>0</v>
      </c>
      <c r="AF115" s="109"/>
      <c r="AG115" s="109"/>
      <c r="AH115" s="109">
        <f t="shared" si="222"/>
        <v>0</v>
      </c>
      <c r="AI115" s="109"/>
      <c r="AJ115" s="109"/>
      <c r="AK115" s="109"/>
      <c r="AL115" s="109"/>
      <c r="AM115" s="109"/>
      <c r="AN115" s="109">
        <v>216588</v>
      </c>
      <c r="AO115" s="109">
        <f t="shared" si="223"/>
        <v>0</v>
      </c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>
        <f t="shared" si="224"/>
        <v>0</v>
      </c>
      <c r="AZ115" s="109"/>
      <c r="BA115" s="113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114"/>
      <c r="DH115" s="114"/>
      <c r="DI115" s="114"/>
      <c r="DJ115" s="114"/>
      <c r="DK115" s="114"/>
      <c r="DL115" s="114"/>
      <c r="DM115" s="114"/>
      <c r="DN115" s="114"/>
      <c r="DO115" s="114"/>
      <c r="DP115" s="114"/>
      <c r="DQ115" s="114"/>
      <c r="DR115" s="114"/>
      <c r="DS115" s="114"/>
      <c r="DT115" s="114"/>
      <c r="DU115" s="114"/>
      <c r="DV115" s="114"/>
      <c r="DW115" s="114"/>
      <c r="DX115" s="114"/>
      <c r="DY115" s="114"/>
      <c r="DZ115" s="114"/>
      <c r="EA115" s="114"/>
      <c r="EB115" s="114"/>
      <c r="EC115" s="114"/>
      <c r="ED115" s="114"/>
      <c r="EE115" s="114"/>
      <c r="EF115" s="114"/>
      <c r="EG115" s="114"/>
      <c r="EH115" s="114"/>
      <c r="EI115" s="114"/>
      <c r="EJ115" s="114"/>
      <c r="EK115" s="114"/>
      <c r="EL115" s="114"/>
      <c r="EM115" s="114"/>
      <c r="EN115" s="114"/>
      <c r="EO115" s="114"/>
      <c r="EP115" s="114"/>
      <c r="EQ115" s="114"/>
      <c r="ER115" s="114"/>
      <c r="ES115" s="114"/>
      <c r="ET115" s="114"/>
      <c r="EU115" s="114"/>
      <c r="EV115" s="114"/>
      <c r="EW115" s="114"/>
      <c r="EX115" s="114"/>
      <c r="EY115" s="114"/>
      <c r="EZ115" s="114"/>
      <c r="FA115" s="114"/>
      <c r="FB115" s="114"/>
      <c r="FC115" s="114"/>
      <c r="FD115" s="114"/>
      <c r="FE115" s="114"/>
      <c r="FF115" s="114"/>
      <c r="FG115" s="114"/>
      <c r="FH115" s="114"/>
      <c r="FI115" s="114"/>
      <c r="FJ115" s="114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  <c r="HB115" s="114"/>
      <c r="HC115" s="114"/>
      <c r="HD115" s="114"/>
      <c r="HE115" s="114"/>
      <c r="HF115" s="114"/>
      <c r="HG115" s="114"/>
      <c r="HH115" s="114"/>
      <c r="HI115" s="114"/>
      <c r="HJ115" s="114"/>
      <c r="HK115" s="114"/>
      <c r="HL115" s="114"/>
      <c r="HM115" s="114"/>
      <c r="HN115" s="114"/>
      <c r="HO115" s="114"/>
      <c r="HP115" s="114"/>
      <c r="HQ115" s="114"/>
      <c r="HR115" s="114"/>
      <c r="HS115" s="114"/>
      <c r="HT115" s="114"/>
      <c r="HU115" s="114"/>
      <c r="HV115" s="114"/>
      <c r="HW115" s="114"/>
      <c r="HX115" s="114"/>
      <c r="HY115" s="114"/>
      <c r="HZ115" s="114"/>
      <c r="IA115" s="114"/>
      <c r="IB115" s="114"/>
    </row>
    <row r="116" s="98" customFormat="1" ht="26" customHeight="1" spans="1:236">
      <c r="A116" s="112"/>
      <c r="B116" s="107">
        <v>2080505</v>
      </c>
      <c r="C116" s="111" t="s">
        <v>57</v>
      </c>
      <c r="D116" s="109">
        <f t="shared" si="212"/>
        <v>614892</v>
      </c>
      <c r="E116" s="109">
        <f t="shared" si="213"/>
        <v>225767</v>
      </c>
      <c r="F116" s="109">
        <f t="shared" si="214"/>
        <v>0</v>
      </c>
      <c r="G116" s="109"/>
      <c r="H116" s="109">
        <f t="shared" si="215"/>
        <v>0</v>
      </c>
      <c r="I116" s="109"/>
      <c r="J116" s="109"/>
      <c r="K116" s="109"/>
      <c r="L116" s="109"/>
      <c r="M116" s="109">
        <f t="shared" si="216"/>
        <v>225767</v>
      </c>
      <c r="N116" s="109">
        <v>225767</v>
      </c>
      <c r="O116" s="109"/>
      <c r="P116" s="109">
        <f t="shared" si="217"/>
        <v>0</v>
      </c>
      <c r="Q116" s="109"/>
      <c r="R116" s="109"/>
      <c r="S116" s="109"/>
      <c r="T116" s="109"/>
      <c r="U116" s="109"/>
      <c r="V116" s="109"/>
      <c r="W116" s="109">
        <f t="shared" si="218"/>
        <v>389125</v>
      </c>
      <c r="X116" s="109">
        <f t="shared" si="219"/>
        <v>0</v>
      </c>
      <c r="Y116" s="109"/>
      <c r="Z116" s="109">
        <f t="shared" si="220"/>
        <v>0</v>
      </c>
      <c r="AA116" s="109"/>
      <c r="AB116" s="109"/>
      <c r="AC116" s="109"/>
      <c r="AD116" s="109"/>
      <c r="AE116" s="109">
        <f t="shared" si="221"/>
        <v>389125</v>
      </c>
      <c r="AF116" s="109">
        <v>389125</v>
      </c>
      <c r="AG116" s="109"/>
      <c r="AH116" s="109">
        <f t="shared" si="222"/>
        <v>0</v>
      </c>
      <c r="AI116" s="109"/>
      <c r="AJ116" s="109"/>
      <c r="AK116" s="109"/>
      <c r="AL116" s="109"/>
      <c r="AM116" s="109"/>
      <c r="AN116" s="109"/>
      <c r="AO116" s="109">
        <f t="shared" si="223"/>
        <v>0</v>
      </c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>
        <f t="shared" si="224"/>
        <v>0</v>
      </c>
      <c r="AZ116" s="109"/>
      <c r="BA116" s="113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114"/>
      <c r="DH116" s="114"/>
      <c r="DI116" s="114"/>
      <c r="DJ116" s="114"/>
      <c r="DK116" s="114"/>
      <c r="DL116" s="114"/>
      <c r="DM116" s="114"/>
      <c r="DN116" s="114"/>
      <c r="DO116" s="114"/>
      <c r="DP116" s="114"/>
      <c r="DQ116" s="114"/>
      <c r="DR116" s="114"/>
      <c r="DS116" s="114"/>
      <c r="DT116" s="114"/>
      <c r="DU116" s="114"/>
      <c r="DV116" s="114"/>
      <c r="DW116" s="114"/>
      <c r="DX116" s="114"/>
      <c r="DY116" s="114"/>
      <c r="DZ116" s="114"/>
      <c r="EA116" s="114"/>
      <c r="EB116" s="114"/>
      <c r="EC116" s="114"/>
      <c r="ED116" s="114"/>
      <c r="EE116" s="114"/>
      <c r="EF116" s="114"/>
      <c r="EG116" s="114"/>
      <c r="EH116" s="114"/>
      <c r="EI116" s="114"/>
      <c r="EJ116" s="114"/>
      <c r="EK116" s="114"/>
      <c r="EL116" s="114"/>
      <c r="EM116" s="114"/>
      <c r="EN116" s="114"/>
      <c r="EO116" s="114"/>
      <c r="EP116" s="114"/>
      <c r="EQ116" s="114"/>
      <c r="ER116" s="114"/>
      <c r="ES116" s="114"/>
      <c r="ET116" s="114"/>
      <c r="EU116" s="114"/>
      <c r="EV116" s="114"/>
      <c r="EW116" s="114"/>
      <c r="EX116" s="114"/>
      <c r="EY116" s="114"/>
      <c r="EZ116" s="114"/>
      <c r="FA116" s="114"/>
      <c r="FB116" s="114"/>
      <c r="FC116" s="114"/>
      <c r="FD116" s="114"/>
      <c r="FE116" s="114"/>
      <c r="FF116" s="114"/>
      <c r="FG116" s="114"/>
      <c r="FH116" s="114"/>
      <c r="FI116" s="114"/>
      <c r="FJ116" s="114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  <c r="GF116" s="114"/>
      <c r="GG116" s="114"/>
      <c r="GH116" s="114"/>
      <c r="GI116" s="114"/>
      <c r="GJ116" s="114"/>
      <c r="GK116" s="114"/>
      <c r="GL116" s="114"/>
      <c r="GM116" s="114"/>
      <c r="GN116" s="114"/>
      <c r="GO116" s="114"/>
      <c r="GP116" s="114"/>
      <c r="GQ116" s="114"/>
      <c r="GR116" s="114"/>
      <c r="GS116" s="114"/>
      <c r="GT116" s="114"/>
      <c r="GU116" s="114"/>
      <c r="GV116" s="114"/>
      <c r="GW116" s="114"/>
      <c r="GX116" s="114"/>
      <c r="GY116" s="114"/>
      <c r="GZ116" s="114"/>
      <c r="HA116" s="114"/>
      <c r="HB116" s="114"/>
      <c r="HC116" s="114"/>
      <c r="HD116" s="114"/>
      <c r="HE116" s="114"/>
      <c r="HF116" s="114"/>
      <c r="HG116" s="114"/>
      <c r="HH116" s="114"/>
      <c r="HI116" s="114"/>
      <c r="HJ116" s="114"/>
      <c r="HK116" s="114"/>
      <c r="HL116" s="114"/>
      <c r="HM116" s="114"/>
      <c r="HN116" s="114"/>
      <c r="HO116" s="114"/>
      <c r="HP116" s="114"/>
      <c r="HQ116" s="114"/>
      <c r="HR116" s="114"/>
      <c r="HS116" s="114"/>
      <c r="HT116" s="114"/>
      <c r="HU116" s="114"/>
      <c r="HV116" s="114"/>
      <c r="HW116" s="114"/>
      <c r="HX116" s="114"/>
      <c r="HY116" s="114"/>
      <c r="HZ116" s="114"/>
      <c r="IA116" s="114"/>
      <c r="IB116" s="114"/>
    </row>
    <row r="117" s="98" customFormat="1" ht="25" customHeight="1" spans="1:236">
      <c r="A117" s="112"/>
      <c r="B117" s="107">
        <v>2101101</v>
      </c>
      <c r="C117" s="110" t="s">
        <v>58</v>
      </c>
      <c r="D117" s="109">
        <f t="shared" si="212"/>
        <v>96100</v>
      </c>
      <c r="E117" s="109">
        <f t="shared" si="213"/>
        <v>96100</v>
      </c>
      <c r="F117" s="109">
        <f t="shared" si="214"/>
        <v>0</v>
      </c>
      <c r="G117" s="109"/>
      <c r="H117" s="109">
        <f t="shared" si="215"/>
        <v>0</v>
      </c>
      <c r="I117" s="109"/>
      <c r="J117" s="109"/>
      <c r="K117" s="109"/>
      <c r="L117" s="109"/>
      <c r="M117" s="109">
        <f t="shared" si="216"/>
        <v>96100</v>
      </c>
      <c r="N117" s="109"/>
      <c r="O117" s="109">
        <v>84663</v>
      </c>
      <c r="P117" s="109">
        <f t="shared" si="217"/>
        <v>11437</v>
      </c>
      <c r="Q117" s="109">
        <v>2822</v>
      </c>
      <c r="R117" s="109">
        <v>7055</v>
      </c>
      <c r="S117" s="109">
        <v>1560</v>
      </c>
      <c r="T117" s="109"/>
      <c r="U117" s="109"/>
      <c r="V117" s="109"/>
      <c r="W117" s="109">
        <f t="shared" si="218"/>
        <v>0</v>
      </c>
      <c r="X117" s="109">
        <f t="shared" si="219"/>
        <v>0</v>
      </c>
      <c r="Y117" s="109"/>
      <c r="Z117" s="109">
        <f t="shared" si="220"/>
        <v>0</v>
      </c>
      <c r="AA117" s="109"/>
      <c r="AB117" s="109"/>
      <c r="AC117" s="109"/>
      <c r="AD117" s="109"/>
      <c r="AE117" s="109">
        <f t="shared" si="221"/>
        <v>0</v>
      </c>
      <c r="AF117" s="109"/>
      <c r="AG117" s="109"/>
      <c r="AH117" s="109">
        <f t="shared" si="222"/>
        <v>0</v>
      </c>
      <c r="AI117" s="109"/>
      <c r="AJ117" s="109"/>
      <c r="AK117" s="109"/>
      <c r="AL117" s="109"/>
      <c r="AM117" s="109"/>
      <c r="AN117" s="109"/>
      <c r="AO117" s="109">
        <f t="shared" si="223"/>
        <v>0</v>
      </c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>
        <f t="shared" si="224"/>
        <v>0</v>
      </c>
      <c r="AZ117" s="109"/>
      <c r="BA117" s="113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114"/>
      <c r="DH117" s="114"/>
      <c r="DI117" s="114"/>
      <c r="DJ117" s="114"/>
      <c r="DK117" s="114"/>
      <c r="DL117" s="114"/>
      <c r="DM117" s="114"/>
      <c r="DN117" s="114"/>
      <c r="DO117" s="114"/>
      <c r="DP117" s="114"/>
      <c r="DQ117" s="114"/>
      <c r="DR117" s="114"/>
      <c r="DS117" s="114"/>
      <c r="DT117" s="114"/>
      <c r="DU117" s="114"/>
      <c r="DV117" s="114"/>
      <c r="DW117" s="114"/>
      <c r="DX117" s="114"/>
      <c r="DY117" s="114"/>
      <c r="DZ117" s="114"/>
      <c r="EA117" s="114"/>
      <c r="EB117" s="114"/>
      <c r="EC117" s="114"/>
      <c r="ED117" s="114"/>
      <c r="EE117" s="114"/>
      <c r="EF117" s="114"/>
      <c r="EG117" s="114"/>
      <c r="EH117" s="114"/>
      <c r="EI117" s="114"/>
      <c r="EJ117" s="114"/>
      <c r="EK117" s="114"/>
      <c r="EL117" s="114"/>
      <c r="EM117" s="114"/>
      <c r="EN117" s="114"/>
      <c r="EO117" s="114"/>
      <c r="EP117" s="114"/>
      <c r="EQ117" s="114"/>
      <c r="ER117" s="114"/>
      <c r="ES117" s="114"/>
      <c r="ET117" s="114"/>
      <c r="EU117" s="114"/>
      <c r="EV117" s="114"/>
      <c r="EW117" s="114"/>
      <c r="EX117" s="114"/>
      <c r="EY117" s="114"/>
      <c r="EZ117" s="114"/>
      <c r="FA117" s="114"/>
      <c r="FB117" s="114"/>
      <c r="FC117" s="114"/>
      <c r="FD117" s="114"/>
      <c r="FE117" s="114"/>
      <c r="FF117" s="114"/>
      <c r="FG117" s="114"/>
      <c r="FH117" s="114"/>
      <c r="FI117" s="114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  <c r="HB117" s="114"/>
      <c r="HC117" s="114"/>
      <c r="HD117" s="114"/>
      <c r="HE117" s="114"/>
      <c r="HF117" s="114"/>
      <c r="HG117" s="114"/>
      <c r="HH117" s="114"/>
      <c r="HI117" s="114"/>
      <c r="HJ117" s="114"/>
      <c r="HK117" s="114"/>
      <c r="HL117" s="114"/>
      <c r="HM117" s="114"/>
      <c r="HN117" s="114"/>
      <c r="HO117" s="114"/>
      <c r="HP117" s="114"/>
      <c r="HQ117" s="114"/>
      <c r="HR117" s="114"/>
      <c r="HS117" s="114"/>
      <c r="HT117" s="114"/>
      <c r="HU117" s="114"/>
      <c r="HV117" s="114"/>
      <c r="HW117" s="114"/>
      <c r="HX117" s="114"/>
      <c r="HY117" s="114"/>
      <c r="HZ117" s="114"/>
      <c r="IA117" s="114"/>
      <c r="IB117" s="114"/>
    </row>
    <row r="118" s="98" customFormat="1" ht="25" customHeight="1" spans="1:236">
      <c r="A118" s="112"/>
      <c r="B118" s="107">
        <v>2101102</v>
      </c>
      <c r="C118" s="110" t="s">
        <v>59</v>
      </c>
      <c r="D118" s="109">
        <f t="shared" si="212"/>
        <v>165305</v>
      </c>
      <c r="E118" s="109">
        <f t="shared" si="213"/>
        <v>0</v>
      </c>
      <c r="F118" s="109">
        <f t="shared" si="214"/>
        <v>0</v>
      </c>
      <c r="G118" s="109"/>
      <c r="H118" s="109">
        <f t="shared" si="215"/>
        <v>0</v>
      </c>
      <c r="I118" s="109"/>
      <c r="J118" s="109"/>
      <c r="K118" s="109"/>
      <c r="L118" s="109"/>
      <c r="M118" s="109">
        <f t="shared" si="216"/>
        <v>0</v>
      </c>
      <c r="N118" s="109"/>
      <c r="O118" s="109"/>
      <c r="P118" s="109">
        <f t="shared" si="217"/>
        <v>0</v>
      </c>
      <c r="Q118" s="109"/>
      <c r="R118" s="109"/>
      <c r="S118" s="109"/>
      <c r="T118" s="109"/>
      <c r="U118" s="109"/>
      <c r="V118" s="109"/>
      <c r="W118" s="109">
        <f t="shared" si="218"/>
        <v>165305</v>
      </c>
      <c r="X118" s="109">
        <f t="shared" si="219"/>
        <v>0</v>
      </c>
      <c r="Y118" s="109"/>
      <c r="Z118" s="109">
        <f t="shared" si="220"/>
        <v>0</v>
      </c>
      <c r="AA118" s="109"/>
      <c r="AB118" s="109"/>
      <c r="AC118" s="109"/>
      <c r="AD118" s="109"/>
      <c r="AE118" s="109">
        <f t="shared" si="221"/>
        <v>165305</v>
      </c>
      <c r="AF118" s="109"/>
      <c r="AG118" s="109">
        <v>145401</v>
      </c>
      <c r="AH118" s="109">
        <f t="shared" si="222"/>
        <v>19904</v>
      </c>
      <c r="AI118" s="109">
        <v>4847</v>
      </c>
      <c r="AJ118" s="109">
        <v>12117</v>
      </c>
      <c r="AK118" s="109">
        <v>2940</v>
      </c>
      <c r="AL118" s="109"/>
      <c r="AM118" s="109"/>
      <c r="AN118" s="109"/>
      <c r="AO118" s="109">
        <f t="shared" si="223"/>
        <v>0</v>
      </c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>
        <f t="shared" si="224"/>
        <v>0</v>
      </c>
      <c r="AZ118" s="109"/>
      <c r="BA118" s="113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114"/>
      <c r="DH118" s="114"/>
      <c r="DI118" s="114"/>
      <c r="DJ118" s="114"/>
      <c r="DK118" s="114"/>
      <c r="DL118" s="114"/>
      <c r="DM118" s="114"/>
      <c r="DN118" s="114"/>
      <c r="DO118" s="114"/>
      <c r="DP118" s="114"/>
      <c r="DQ118" s="114"/>
      <c r="DR118" s="114"/>
      <c r="DS118" s="114"/>
      <c r="DT118" s="114"/>
      <c r="DU118" s="114"/>
      <c r="DV118" s="114"/>
      <c r="DW118" s="114"/>
      <c r="DX118" s="114"/>
      <c r="DY118" s="114"/>
      <c r="DZ118" s="114"/>
      <c r="EA118" s="114"/>
      <c r="EB118" s="114"/>
      <c r="EC118" s="114"/>
      <c r="ED118" s="114"/>
      <c r="EE118" s="114"/>
      <c r="EF118" s="114"/>
      <c r="EG118" s="114"/>
      <c r="EH118" s="114"/>
      <c r="EI118" s="114"/>
      <c r="EJ118" s="114"/>
      <c r="EK118" s="114"/>
      <c r="EL118" s="114"/>
      <c r="EM118" s="114"/>
      <c r="EN118" s="114"/>
      <c r="EO118" s="114"/>
      <c r="EP118" s="114"/>
      <c r="EQ118" s="114"/>
      <c r="ER118" s="114"/>
      <c r="ES118" s="114"/>
      <c r="ET118" s="114"/>
      <c r="EU118" s="114"/>
      <c r="EV118" s="114"/>
      <c r="EW118" s="114"/>
      <c r="EX118" s="114"/>
      <c r="EY118" s="114"/>
      <c r="EZ118" s="114"/>
      <c r="FA118" s="114"/>
      <c r="FB118" s="114"/>
      <c r="FC118" s="114"/>
      <c r="FD118" s="114"/>
      <c r="FE118" s="114"/>
      <c r="FF118" s="114"/>
      <c r="FG118" s="114"/>
      <c r="FH118" s="114"/>
      <c r="FI118" s="114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  <c r="HB118" s="114"/>
      <c r="HC118" s="114"/>
      <c r="HD118" s="114"/>
      <c r="HE118" s="114"/>
      <c r="HF118" s="114"/>
      <c r="HG118" s="114"/>
      <c r="HH118" s="114"/>
      <c r="HI118" s="114"/>
      <c r="HJ118" s="114"/>
      <c r="HK118" s="114"/>
      <c r="HL118" s="114"/>
      <c r="HM118" s="114"/>
      <c r="HN118" s="114"/>
      <c r="HO118" s="114"/>
      <c r="HP118" s="114"/>
      <c r="HQ118" s="114"/>
      <c r="HR118" s="114"/>
      <c r="HS118" s="114"/>
      <c r="HT118" s="114"/>
      <c r="HU118" s="114"/>
      <c r="HV118" s="114"/>
      <c r="HW118" s="114"/>
      <c r="HX118" s="114"/>
      <c r="HY118" s="114"/>
      <c r="HZ118" s="114"/>
      <c r="IA118" s="114"/>
      <c r="IB118" s="114"/>
    </row>
    <row r="119" s="98" customFormat="1" ht="25" customHeight="1" spans="1:236">
      <c r="A119" s="112"/>
      <c r="B119" s="107">
        <v>2210201</v>
      </c>
      <c r="C119" s="110" t="s">
        <v>60</v>
      </c>
      <c r="D119" s="109">
        <f t="shared" si="212"/>
        <v>436325</v>
      </c>
      <c r="E119" s="109">
        <f t="shared" si="213"/>
        <v>169325</v>
      </c>
      <c r="F119" s="109">
        <f t="shared" si="214"/>
        <v>0</v>
      </c>
      <c r="G119" s="109"/>
      <c r="H119" s="109">
        <f t="shared" si="215"/>
        <v>0</v>
      </c>
      <c r="I119" s="109"/>
      <c r="J119" s="109"/>
      <c r="K119" s="109"/>
      <c r="L119" s="109"/>
      <c r="M119" s="109">
        <f t="shared" si="216"/>
        <v>0</v>
      </c>
      <c r="N119" s="109"/>
      <c r="O119" s="109"/>
      <c r="P119" s="109">
        <f t="shared" si="217"/>
        <v>0</v>
      </c>
      <c r="Q119" s="109"/>
      <c r="R119" s="109"/>
      <c r="S119" s="109"/>
      <c r="T119" s="109"/>
      <c r="U119" s="109">
        <v>169325</v>
      </c>
      <c r="V119" s="109"/>
      <c r="W119" s="109">
        <f t="shared" si="218"/>
        <v>267000</v>
      </c>
      <c r="X119" s="109">
        <f t="shared" si="219"/>
        <v>0</v>
      </c>
      <c r="Y119" s="109"/>
      <c r="Z119" s="109">
        <f t="shared" si="220"/>
        <v>0</v>
      </c>
      <c r="AA119" s="109"/>
      <c r="AB119" s="109"/>
      <c r="AC119" s="109"/>
      <c r="AD119" s="109"/>
      <c r="AE119" s="109">
        <f t="shared" si="221"/>
        <v>0</v>
      </c>
      <c r="AF119" s="109"/>
      <c r="AG119" s="109"/>
      <c r="AH119" s="109">
        <f t="shared" si="222"/>
        <v>0</v>
      </c>
      <c r="AI119" s="109"/>
      <c r="AJ119" s="109"/>
      <c r="AK119" s="109"/>
      <c r="AL119" s="109"/>
      <c r="AM119" s="109">
        <v>267000</v>
      </c>
      <c r="AN119" s="109"/>
      <c r="AO119" s="109">
        <f t="shared" si="223"/>
        <v>0</v>
      </c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>
        <f t="shared" si="224"/>
        <v>0</v>
      </c>
      <c r="AZ119" s="109"/>
      <c r="BA119" s="113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  <c r="DH119" s="114"/>
      <c r="DI119" s="114"/>
      <c r="DJ119" s="114"/>
      <c r="DK119" s="114"/>
      <c r="DL119" s="114"/>
      <c r="DM119" s="114"/>
      <c r="DN119" s="114"/>
      <c r="DO119" s="114"/>
      <c r="DP119" s="114"/>
      <c r="DQ119" s="114"/>
      <c r="DR119" s="114"/>
      <c r="DS119" s="114"/>
      <c r="DT119" s="114"/>
      <c r="DU119" s="114"/>
      <c r="DV119" s="114"/>
      <c r="DW119" s="114"/>
      <c r="DX119" s="114"/>
      <c r="DY119" s="114"/>
      <c r="DZ119" s="114"/>
      <c r="EA119" s="114"/>
      <c r="EB119" s="114"/>
      <c r="EC119" s="114"/>
      <c r="ED119" s="114"/>
      <c r="EE119" s="114"/>
      <c r="EF119" s="114"/>
      <c r="EG119" s="114"/>
      <c r="EH119" s="114"/>
      <c r="EI119" s="114"/>
      <c r="EJ119" s="114"/>
      <c r="EK119" s="114"/>
      <c r="EL119" s="114"/>
      <c r="EM119" s="114"/>
      <c r="EN119" s="114"/>
      <c r="EO119" s="114"/>
      <c r="EP119" s="114"/>
      <c r="EQ119" s="114"/>
      <c r="ER119" s="114"/>
      <c r="ES119" s="114"/>
      <c r="ET119" s="114"/>
      <c r="EU119" s="114"/>
      <c r="EV119" s="114"/>
      <c r="EW119" s="114"/>
      <c r="EX119" s="114"/>
      <c r="EY119" s="114"/>
      <c r="EZ119" s="114"/>
      <c r="FA119" s="114"/>
      <c r="FB119" s="114"/>
      <c r="FC119" s="114"/>
      <c r="FD119" s="114"/>
      <c r="FE119" s="114"/>
      <c r="FF119" s="114"/>
      <c r="FG119" s="114"/>
      <c r="FH119" s="114"/>
      <c r="FI119" s="114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  <c r="HB119" s="114"/>
      <c r="HC119" s="114"/>
      <c r="HD119" s="114"/>
      <c r="HE119" s="114"/>
      <c r="HF119" s="114"/>
      <c r="HG119" s="114"/>
      <c r="HH119" s="114"/>
      <c r="HI119" s="114"/>
      <c r="HJ119" s="114"/>
      <c r="HK119" s="114"/>
      <c r="HL119" s="114"/>
      <c r="HM119" s="114"/>
      <c r="HN119" s="114"/>
      <c r="HO119" s="114"/>
      <c r="HP119" s="114"/>
      <c r="HQ119" s="114"/>
      <c r="HR119" s="114"/>
      <c r="HS119" s="114"/>
      <c r="HT119" s="114"/>
      <c r="HU119" s="114"/>
      <c r="HV119" s="114"/>
      <c r="HW119" s="114"/>
      <c r="HX119" s="114"/>
      <c r="HY119" s="114"/>
      <c r="HZ119" s="114"/>
      <c r="IA119" s="114"/>
      <c r="IB119" s="114"/>
    </row>
    <row r="120" s="98" customFormat="1" ht="25" customHeight="1" spans="1:236">
      <c r="A120" s="112" t="s">
        <v>76</v>
      </c>
      <c r="B120" s="107"/>
      <c r="C120" s="108" t="s">
        <v>54</v>
      </c>
      <c r="D120" s="109">
        <f t="shared" ref="D120:AZ120" si="225">D121+D122+D123+D124+D125+D126</f>
        <v>6299319</v>
      </c>
      <c r="E120" s="109">
        <f t="shared" si="225"/>
        <v>1743749</v>
      </c>
      <c r="F120" s="109">
        <f t="shared" si="225"/>
        <v>1330223</v>
      </c>
      <c r="G120" s="109">
        <f t="shared" si="225"/>
        <v>642804</v>
      </c>
      <c r="H120" s="109">
        <f t="shared" si="225"/>
        <v>633852</v>
      </c>
      <c r="I120" s="109">
        <f t="shared" si="225"/>
        <v>543552</v>
      </c>
      <c r="J120" s="109">
        <f t="shared" si="225"/>
        <v>37500</v>
      </c>
      <c r="K120" s="109">
        <f t="shared" si="225"/>
        <v>52800</v>
      </c>
      <c r="L120" s="109">
        <f t="shared" si="225"/>
        <v>53567</v>
      </c>
      <c r="M120" s="109">
        <f t="shared" si="225"/>
        <v>271163</v>
      </c>
      <c r="N120" s="109">
        <f t="shared" si="225"/>
        <v>189817</v>
      </c>
      <c r="O120" s="109">
        <f t="shared" si="225"/>
        <v>71181</v>
      </c>
      <c r="P120" s="109">
        <f t="shared" si="225"/>
        <v>10165</v>
      </c>
      <c r="Q120" s="109">
        <f t="shared" si="225"/>
        <v>2373</v>
      </c>
      <c r="R120" s="109">
        <f t="shared" si="225"/>
        <v>5932</v>
      </c>
      <c r="S120" s="109">
        <f t="shared" si="225"/>
        <v>1860</v>
      </c>
      <c r="T120" s="109">
        <f t="shared" si="225"/>
        <v>0</v>
      </c>
      <c r="U120" s="109">
        <f t="shared" si="225"/>
        <v>142363</v>
      </c>
      <c r="V120" s="109">
        <f t="shared" si="225"/>
        <v>0</v>
      </c>
      <c r="W120" s="109">
        <f t="shared" si="225"/>
        <v>3609800</v>
      </c>
      <c r="X120" s="109">
        <f t="shared" si="225"/>
        <v>2752794</v>
      </c>
      <c r="Y120" s="109">
        <f t="shared" si="225"/>
        <v>1354608</v>
      </c>
      <c r="Z120" s="109">
        <f t="shared" si="225"/>
        <v>1285302</v>
      </c>
      <c r="AA120" s="109">
        <f t="shared" si="225"/>
        <v>1106502</v>
      </c>
      <c r="AB120" s="109">
        <f t="shared" si="225"/>
        <v>81000</v>
      </c>
      <c r="AC120" s="109">
        <f t="shared" si="225"/>
        <v>97800</v>
      </c>
      <c r="AD120" s="109">
        <f t="shared" si="225"/>
        <v>112884</v>
      </c>
      <c r="AE120" s="109">
        <f t="shared" si="225"/>
        <v>561673</v>
      </c>
      <c r="AF120" s="109">
        <f t="shared" si="225"/>
        <v>393778</v>
      </c>
      <c r="AG120" s="109">
        <f t="shared" si="225"/>
        <v>147667</v>
      </c>
      <c r="AH120" s="109">
        <f t="shared" si="225"/>
        <v>20228</v>
      </c>
      <c r="AI120" s="109">
        <f t="shared" si="225"/>
        <v>4922</v>
      </c>
      <c r="AJ120" s="109">
        <f t="shared" si="225"/>
        <v>12306</v>
      </c>
      <c r="AK120" s="109">
        <f t="shared" si="225"/>
        <v>3000</v>
      </c>
      <c r="AL120" s="109">
        <f t="shared" si="225"/>
        <v>0</v>
      </c>
      <c r="AM120" s="109">
        <f t="shared" si="225"/>
        <v>295333</v>
      </c>
      <c r="AN120" s="109">
        <f t="shared" si="225"/>
        <v>0</v>
      </c>
      <c r="AO120" s="109">
        <f t="shared" si="225"/>
        <v>907970</v>
      </c>
      <c r="AP120" s="109">
        <f t="shared" si="225"/>
        <v>150000</v>
      </c>
      <c r="AQ120" s="109">
        <f t="shared" si="225"/>
        <v>500000</v>
      </c>
      <c r="AR120" s="109">
        <f t="shared" si="225"/>
        <v>659400</v>
      </c>
      <c r="AS120" s="109">
        <f t="shared" si="225"/>
        <v>43770</v>
      </c>
      <c r="AT120" s="109">
        <f t="shared" si="225"/>
        <v>141000</v>
      </c>
      <c r="AU120" s="109">
        <f t="shared" si="225"/>
        <v>0</v>
      </c>
      <c r="AV120" s="109">
        <f t="shared" si="225"/>
        <v>0</v>
      </c>
      <c r="AW120" s="109">
        <f t="shared" si="225"/>
        <v>63800</v>
      </c>
      <c r="AX120" s="109">
        <f t="shared" si="225"/>
        <v>0</v>
      </c>
      <c r="AY120" s="109">
        <f t="shared" si="225"/>
        <v>37800</v>
      </c>
      <c r="AZ120" s="109">
        <f t="shared" si="225"/>
        <v>37800</v>
      </c>
      <c r="BA120" s="106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4"/>
      <c r="DR120" s="114"/>
      <c r="DS120" s="114"/>
      <c r="DT120" s="114"/>
      <c r="DU120" s="114"/>
      <c r="DV120" s="114"/>
      <c r="DW120" s="114"/>
      <c r="DX120" s="114"/>
      <c r="DY120" s="114"/>
      <c r="DZ120" s="114"/>
      <c r="EA120" s="114"/>
      <c r="EB120" s="114"/>
      <c r="EC120" s="114"/>
      <c r="ED120" s="114"/>
      <c r="EE120" s="114"/>
      <c r="EF120" s="114"/>
      <c r="EG120" s="114"/>
      <c r="EH120" s="114"/>
      <c r="EI120" s="114"/>
      <c r="EJ120" s="114"/>
      <c r="EK120" s="114"/>
      <c r="EL120" s="114"/>
      <c r="EM120" s="114"/>
      <c r="EN120" s="114"/>
      <c r="EO120" s="114"/>
      <c r="EP120" s="114"/>
      <c r="EQ120" s="114"/>
      <c r="ER120" s="114"/>
      <c r="ES120" s="114"/>
      <c r="ET120" s="114"/>
      <c r="EU120" s="114"/>
      <c r="EV120" s="114"/>
      <c r="EW120" s="114"/>
      <c r="EX120" s="114"/>
      <c r="EY120" s="114"/>
      <c r="EZ120" s="114"/>
      <c r="FA120" s="114"/>
      <c r="FB120" s="114"/>
      <c r="FC120" s="114"/>
      <c r="FD120" s="114"/>
      <c r="FE120" s="114"/>
      <c r="FF120" s="114"/>
      <c r="FG120" s="114"/>
      <c r="FH120" s="114"/>
      <c r="FI120" s="114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  <c r="HB120" s="114"/>
      <c r="HC120" s="114"/>
      <c r="HD120" s="114"/>
      <c r="HE120" s="114"/>
      <c r="HF120" s="114"/>
      <c r="HG120" s="114"/>
      <c r="HH120" s="114"/>
      <c r="HI120" s="114"/>
      <c r="HJ120" s="114"/>
      <c r="HK120" s="114"/>
      <c r="HL120" s="114"/>
      <c r="HM120" s="114"/>
      <c r="HN120" s="114"/>
      <c r="HO120" s="114"/>
      <c r="HP120" s="114"/>
      <c r="HQ120" s="114"/>
      <c r="HR120" s="114"/>
      <c r="HS120" s="114"/>
      <c r="HT120" s="114"/>
      <c r="HU120" s="114"/>
      <c r="HV120" s="114"/>
      <c r="HW120" s="114"/>
      <c r="HX120" s="114"/>
      <c r="HY120" s="114"/>
      <c r="HZ120" s="114"/>
      <c r="IA120" s="114"/>
      <c r="IB120" s="114"/>
    </row>
    <row r="121" s="98" customFormat="1" ht="25" customHeight="1" spans="1:236">
      <c r="A121" s="112"/>
      <c r="B121" s="107">
        <v>2010301</v>
      </c>
      <c r="C121" s="110" t="s">
        <v>55</v>
      </c>
      <c r="D121" s="109">
        <f t="shared" ref="D121:D126" si="226">E121+W121+AO121+AY121</f>
        <v>2275993</v>
      </c>
      <c r="E121" s="109">
        <f t="shared" ref="E121:E126" si="227">F121+M121+U121+V121</f>
        <v>1330223</v>
      </c>
      <c r="F121" s="109">
        <f t="shared" ref="F121:F126" si="228">G121+H121+L121</f>
        <v>1330223</v>
      </c>
      <c r="G121" s="109">
        <v>642804</v>
      </c>
      <c r="H121" s="109">
        <f t="shared" ref="H121:H126" si="229">I121+J121+K121</f>
        <v>633852</v>
      </c>
      <c r="I121" s="109">
        <v>543552</v>
      </c>
      <c r="J121" s="109">
        <v>37500</v>
      </c>
      <c r="K121" s="109">
        <v>52800</v>
      </c>
      <c r="L121" s="109">
        <v>53567</v>
      </c>
      <c r="M121" s="109">
        <f t="shared" ref="M121:M126" si="230">N121+O121+P121</f>
        <v>0</v>
      </c>
      <c r="N121" s="109"/>
      <c r="O121" s="109"/>
      <c r="P121" s="109">
        <f t="shared" ref="P121:P126" si="231">Q121+R121+S121+T121</f>
        <v>0</v>
      </c>
      <c r="Q121" s="109"/>
      <c r="R121" s="109"/>
      <c r="S121" s="109"/>
      <c r="T121" s="109"/>
      <c r="U121" s="109"/>
      <c r="V121" s="109"/>
      <c r="W121" s="109">
        <f t="shared" ref="W121:W126" si="232">X121+AE121+AM121+AN121</f>
        <v>0</v>
      </c>
      <c r="X121" s="109">
        <f t="shared" ref="X121:X126" si="233">Y121+Z121+AD121</f>
        <v>0</v>
      </c>
      <c r="Y121" s="109"/>
      <c r="Z121" s="109">
        <f t="shared" ref="Z121:Z126" si="234">AA121+AB121+AC121</f>
        <v>0</v>
      </c>
      <c r="AA121" s="109"/>
      <c r="AB121" s="109"/>
      <c r="AC121" s="109"/>
      <c r="AD121" s="109"/>
      <c r="AE121" s="109">
        <f t="shared" ref="AE121:AE126" si="235">AF121+AG121+AH121</f>
        <v>0</v>
      </c>
      <c r="AF121" s="109"/>
      <c r="AG121" s="109"/>
      <c r="AH121" s="109">
        <f t="shared" ref="AH121:AH126" si="236">AI121+AJ121+AK121+AL121</f>
        <v>0</v>
      </c>
      <c r="AI121" s="109"/>
      <c r="AJ121" s="109"/>
      <c r="AK121" s="109"/>
      <c r="AL121" s="109"/>
      <c r="AM121" s="109"/>
      <c r="AN121" s="109"/>
      <c r="AO121" s="109">
        <f t="shared" ref="AO121:AO126" si="237">AR121+AS121+AT121+AU121+AV121+AW121+AX121</f>
        <v>907970</v>
      </c>
      <c r="AP121" s="109">
        <v>150000</v>
      </c>
      <c r="AQ121" s="109">
        <v>500000</v>
      </c>
      <c r="AR121" s="109">
        <v>659400</v>
      </c>
      <c r="AS121" s="109">
        <v>43770</v>
      </c>
      <c r="AT121" s="109">
        <v>141000</v>
      </c>
      <c r="AU121" s="109"/>
      <c r="AV121" s="109"/>
      <c r="AW121" s="109">
        <v>63800</v>
      </c>
      <c r="AX121" s="109"/>
      <c r="AY121" s="109">
        <f t="shared" ref="AY121:AY126" si="238">AZ121</f>
        <v>37800</v>
      </c>
      <c r="AZ121" s="109">
        <v>37800</v>
      </c>
      <c r="BA121" s="113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114"/>
      <c r="DH121" s="114"/>
      <c r="DI121" s="114"/>
      <c r="DJ121" s="114"/>
      <c r="DK121" s="114"/>
      <c r="DL121" s="114"/>
      <c r="DM121" s="114"/>
      <c r="DN121" s="114"/>
      <c r="DO121" s="114"/>
      <c r="DP121" s="114"/>
      <c r="DQ121" s="114"/>
      <c r="DR121" s="114"/>
      <c r="DS121" s="114"/>
      <c r="DT121" s="114"/>
      <c r="DU121" s="114"/>
      <c r="DV121" s="114"/>
      <c r="DW121" s="114"/>
      <c r="DX121" s="114"/>
      <c r="DY121" s="114"/>
      <c r="DZ121" s="114"/>
      <c r="EA121" s="114"/>
      <c r="EB121" s="114"/>
      <c r="EC121" s="114"/>
      <c r="ED121" s="114"/>
      <c r="EE121" s="114"/>
      <c r="EF121" s="114"/>
      <c r="EG121" s="114"/>
      <c r="EH121" s="114"/>
      <c r="EI121" s="114"/>
      <c r="EJ121" s="114"/>
      <c r="EK121" s="114"/>
      <c r="EL121" s="114"/>
      <c r="EM121" s="114"/>
      <c r="EN121" s="114"/>
      <c r="EO121" s="114"/>
      <c r="EP121" s="114"/>
      <c r="EQ121" s="114"/>
      <c r="ER121" s="114"/>
      <c r="ES121" s="114"/>
      <c r="ET121" s="114"/>
      <c r="EU121" s="114"/>
      <c r="EV121" s="114"/>
      <c r="EW121" s="114"/>
      <c r="EX121" s="114"/>
      <c r="EY121" s="114"/>
      <c r="EZ121" s="114"/>
      <c r="FA121" s="114"/>
      <c r="FB121" s="114"/>
      <c r="FC121" s="114"/>
      <c r="FD121" s="114"/>
      <c r="FE121" s="114"/>
      <c r="FF121" s="114"/>
      <c r="FG121" s="114"/>
      <c r="FH121" s="114"/>
      <c r="FI121" s="114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  <c r="HB121" s="114"/>
      <c r="HC121" s="114"/>
      <c r="HD121" s="114"/>
      <c r="HE121" s="114"/>
      <c r="HF121" s="114"/>
      <c r="HG121" s="114"/>
      <c r="HH121" s="114"/>
      <c r="HI121" s="114"/>
      <c r="HJ121" s="114"/>
      <c r="HK121" s="114"/>
      <c r="HL121" s="114"/>
      <c r="HM121" s="114"/>
      <c r="HN121" s="114"/>
      <c r="HO121" s="114"/>
      <c r="HP121" s="114"/>
      <c r="HQ121" s="114"/>
      <c r="HR121" s="114"/>
      <c r="HS121" s="114"/>
      <c r="HT121" s="114"/>
      <c r="HU121" s="114"/>
      <c r="HV121" s="114"/>
      <c r="HW121" s="114"/>
      <c r="HX121" s="114"/>
      <c r="HY121" s="114"/>
      <c r="HZ121" s="114"/>
      <c r="IA121" s="114"/>
      <c r="IB121" s="114"/>
    </row>
    <row r="122" s="98" customFormat="1" ht="25" customHeight="1" spans="1:236">
      <c r="A122" s="112"/>
      <c r="B122" s="107">
        <v>2010350</v>
      </c>
      <c r="C122" s="110" t="s">
        <v>56</v>
      </c>
      <c r="D122" s="109">
        <f t="shared" si="226"/>
        <v>2752794</v>
      </c>
      <c r="E122" s="109">
        <f t="shared" si="227"/>
        <v>0</v>
      </c>
      <c r="F122" s="109">
        <f t="shared" si="228"/>
        <v>0</v>
      </c>
      <c r="G122" s="109"/>
      <c r="H122" s="109">
        <f t="shared" si="229"/>
        <v>0</v>
      </c>
      <c r="I122" s="109"/>
      <c r="J122" s="109"/>
      <c r="K122" s="109"/>
      <c r="L122" s="109"/>
      <c r="M122" s="109">
        <f t="shared" si="230"/>
        <v>0</v>
      </c>
      <c r="N122" s="109"/>
      <c r="O122" s="109"/>
      <c r="P122" s="109">
        <f t="shared" si="231"/>
        <v>0</v>
      </c>
      <c r="Q122" s="109"/>
      <c r="R122" s="109"/>
      <c r="S122" s="109"/>
      <c r="T122" s="109"/>
      <c r="U122" s="109"/>
      <c r="V122" s="109"/>
      <c r="W122" s="109">
        <f t="shared" si="232"/>
        <v>2752794</v>
      </c>
      <c r="X122" s="109">
        <f t="shared" si="233"/>
        <v>2752794</v>
      </c>
      <c r="Y122" s="109">
        <v>1354608</v>
      </c>
      <c r="Z122" s="109">
        <f t="shared" si="234"/>
        <v>1285302</v>
      </c>
      <c r="AA122" s="109">
        <v>1106502</v>
      </c>
      <c r="AB122" s="109">
        <v>81000</v>
      </c>
      <c r="AC122" s="109">
        <v>97800</v>
      </c>
      <c r="AD122" s="109">
        <v>112884</v>
      </c>
      <c r="AE122" s="109">
        <f t="shared" si="235"/>
        <v>0</v>
      </c>
      <c r="AF122" s="109"/>
      <c r="AG122" s="109"/>
      <c r="AH122" s="109">
        <f t="shared" si="236"/>
        <v>0</v>
      </c>
      <c r="AI122" s="109"/>
      <c r="AJ122" s="109"/>
      <c r="AK122" s="109"/>
      <c r="AL122" s="109"/>
      <c r="AM122" s="109"/>
      <c r="AN122" s="109"/>
      <c r="AO122" s="109">
        <f t="shared" si="237"/>
        <v>0</v>
      </c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>
        <f t="shared" si="238"/>
        <v>0</v>
      </c>
      <c r="AZ122" s="109"/>
      <c r="BA122" s="113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4"/>
      <c r="DR122" s="114"/>
      <c r="DS122" s="114"/>
      <c r="DT122" s="114"/>
      <c r="DU122" s="114"/>
      <c r="DV122" s="114"/>
      <c r="DW122" s="114"/>
      <c r="DX122" s="114"/>
      <c r="DY122" s="114"/>
      <c r="DZ122" s="114"/>
      <c r="EA122" s="114"/>
      <c r="EB122" s="114"/>
      <c r="EC122" s="114"/>
      <c r="ED122" s="114"/>
      <c r="EE122" s="114"/>
      <c r="EF122" s="114"/>
      <c r="EG122" s="114"/>
      <c r="EH122" s="114"/>
      <c r="EI122" s="114"/>
      <c r="EJ122" s="114"/>
      <c r="EK122" s="114"/>
      <c r="EL122" s="114"/>
      <c r="EM122" s="114"/>
      <c r="EN122" s="114"/>
      <c r="EO122" s="114"/>
      <c r="EP122" s="114"/>
      <c r="EQ122" s="114"/>
      <c r="ER122" s="114"/>
      <c r="ES122" s="114"/>
      <c r="ET122" s="114"/>
      <c r="EU122" s="114"/>
      <c r="EV122" s="114"/>
      <c r="EW122" s="114"/>
      <c r="EX122" s="114"/>
      <c r="EY122" s="114"/>
      <c r="EZ122" s="114"/>
      <c r="FA122" s="114"/>
      <c r="FB122" s="114"/>
      <c r="FC122" s="114"/>
      <c r="FD122" s="114"/>
      <c r="FE122" s="114"/>
      <c r="FF122" s="114"/>
      <c r="FG122" s="114"/>
      <c r="FH122" s="114"/>
      <c r="FI122" s="114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  <c r="HB122" s="114"/>
      <c r="HC122" s="114"/>
      <c r="HD122" s="114"/>
      <c r="HE122" s="114"/>
      <c r="HF122" s="114"/>
      <c r="HG122" s="114"/>
      <c r="HH122" s="114"/>
      <c r="HI122" s="114"/>
      <c r="HJ122" s="114"/>
      <c r="HK122" s="114"/>
      <c r="HL122" s="114"/>
      <c r="HM122" s="114"/>
      <c r="HN122" s="114"/>
      <c r="HO122" s="114"/>
      <c r="HP122" s="114"/>
      <c r="HQ122" s="114"/>
      <c r="HR122" s="114"/>
      <c r="HS122" s="114"/>
      <c r="HT122" s="114"/>
      <c r="HU122" s="114"/>
      <c r="HV122" s="114"/>
      <c r="HW122" s="114"/>
      <c r="HX122" s="114"/>
      <c r="HY122" s="114"/>
      <c r="HZ122" s="114"/>
      <c r="IA122" s="114"/>
      <c r="IB122" s="114"/>
    </row>
    <row r="123" s="98" customFormat="1" ht="25" customHeight="1" spans="1:236">
      <c r="A123" s="112"/>
      <c r="B123" s="107">
        <v>2080505</v>
      </c>
      <c r="C123" s="111" t="s">
        <v>57</v>
      </c>
      <c r="D123" s="109">
        <f t="shared" si="226"/>
        <v>583595</v>
      </c>
      <c r="E123" s="109">
        <f t="shared" si="227"/>
        <v>189817</v>
      </c>
      <c r="F123" s="109">
        <f t="shared" si="228"/>
        <v>0</v>
      </c>
      <c r="G123" s="109"/>
      <c r="H123" s="109">
        <f t="shared" si="229"/>
        <v>0</v>
      </c>
      <c r="I123" s="109"/>
      <c r="J123" s="109"/>
      <c r="K123" s="109"/>
      <c r="L123" s="109"/>
      <c r="M123" s="109">
        <f t="shared" si="230"/>
        <v>189817</v>
      </c>
      <c r="N123" s="109">
        <v>189817</v>
      </c>
      <c r="O123" s="109"/>
      <c r="P123" s="109">
        <f t="shared" si="231"/>
        <v>0</v>
      </c>
      <c r="Q123" s="109"/>
      <c r="R123" s="109"/>
      <c r="S123" s="109"/>
      <c r="T123" s="109"/>
      <c r="U123" s="109"/>
      <c r="V123" s="109"/>
      <c r="W123" s="109">
        <f t="shared" si="232"/>
        <v>393778</v>
      </c>
      <c r="X123" s="109">
        <f t="shared" si="233"/>
        <v>0</v>
      </c>
      <c r="Y123" s="109"/>
      <c r="Z123" s="109">
        <f t="shared" si="234"/>
        <v>0</v>
      </c>
      <c r="AA123" s="109"/>
      <c r="AB123" s="109"/>
      <c r="AC123" s="109"/>
      <c r="AD123" s="109"/>
      <c r="AE123" s="109">
        <f t="shared" si="235"/>
        <v>393778</v>
      </c>
      <c r="AF123" s="109">
        <v>393778</v>
      </c>
      <c r="AG123" s="109"/>
      <c r="AH123" s="109">
        <f t="shared" si="236"/>
        <v>0</v>
      </c>
      <c r="AI123" s="109"/>
      <c r="AJ123" s="109"/>
      <c r="AK123" s="109"/>
      <c r="AL123" s="109"/>
      <c r="AM123" s="109"/>
      <c r="AN123" s="109"/>
      <c r="AO123" s="109">
        <f t="shared" si="237"/>
        <v>0</v>
      </c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>
        <f t="shared" si="238"/>
        <v>0</v>
      </c>
      <c r="AZ123" s="109"/>
      <c r="BA123" s="113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114"/>
      <c r="DH123" s="114"/>
      <c r="DI123" s="114"/>
      <c r="DJ123" s="114"/>
      <c r="DK123" s="114"/>
      <c r="DL123" s="114"/>
      <c r="DM123" s="114"/>
      <c r="DN123" s="114"/>
      <c r="DO123" s="114"/>
      <c r="DP123" s="114"/>
      <c r="DQ123" s="114"/>
      <c r="DR123" s="114"/>
      <c r="DS123" s="114"/>
      <c r="DT123" s="114"/>
      <c r="DU123" s="114"/>
      <c r="DV123" s="114"/>
      <c r="DW123" s="114"/>
      <c r="DX123" s="114"/>
      <c r="DY123" s="114"/>
      <c r="DZ123" s="114"/>
      <c r="EA123" s="114"/>
      <c r="EB123" s="114"/>
      <c r="EC123" s="114"/>
      <c r="ED123" s="114"/>
      <c r="EE123" s="114"/>
      <c r="EF123" s="114"/>
      <c r="EG123" s="114"/>
      <c r="EH123" s="114"/>
      <c r="EI123" s="114"/>
      <c r="EJ123" s="114"/>
      <c r="EK123" s="114"/>
      <c r="EL123" s="114"/>
      <c r="EM123" s="114"/>
      <c r="EN123" s="114"/>
      <c r="EO123" s="114"/>
      <c r="EP123" s="114"/>
      <c r="EQ123" s="114"/>
      <c r="ER123" s="114"/>
      <c r="ES123" s="114"/>
      <c r="ET123" s="114"/>
      <c r="EU123" s="114"/>
      <c r="EV123" s="114"/>
      <c r="EW123" s="114"/>
      <c r="EX123" s="114"/>
      <c r="EY123" s="114"/>
      <c r="EZ123" s="114"/>
      <c r="FA123" s="114"/>
      <c r="FB123" s="114"/>
      <c r="FC123" s="114"/>
      <c r="FD123" s="114"/>
      <c r="FE123" s="114"/>
      <c r="FF123" s="114"/>
      <c r="FG123" s="114"/>
      <c r="FH123" s="114"/>
      <c r="FI123" s="114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  <c r="HB123" s="114"/>
      <c r="HC123" s="114"/>
      <c r="HD123" s="114"/>
      <c r="HE123" s="114"/>
      <c r="HF123" s="114"/>
      <c r="HG123" s="114"/>
      <c r="HH123" s="114"/>
      <c r="HI123" s="114"/>
      <c r="HJ123" s="114"/>
      <c r="HK123" s="114"/>
      <c r="HL123" s="114"/>
      <c r="HM123" s="114"/>
      <c r="HN123" s="114"/>
      <c r="HO123" s="114"/>
      <c r="HP123" s="114"/>
      <c r="HQ123" s="114"/>
      <c r="HR123" s="114"/>
      <c r="HS123" s="114"/>
      <c r="HT123" s="114"/>
      <c r="HU123" s="114"/>
      <c r="HV123" s="114"/>
      <c r="HW123" s="114"/>
      <c r="HX123" s="114"/>
      <c r="HY123" s="114"/>
      <c r="HZ123" s="114"/>
      <c r="IA123" s="114"/>
      <c r="IB123" s="114"/>
    </row>
    <row r="124" s="98" customFormat="1" ht="25" customHeight="1" spans="1:236">
      <c r="A124" s="112"/>
      <c r="B124" s="107">
        <v>2101101</v>
      </c>
      <c r="C124" s="110" t="s">
        <v>58</v>
      </c>
      <c r="D124" s="109">
        <f t="shared" si="226"/>
        <v>81346</v>
      </c>
      <c r="E124" s="109">
        <f t="shared" si="227"/>
        <v>81346</v>
      </c>
      <c r="F124" s="109">
        <f t="shared" si="228"/>
        <v>0</v>
      </c>
      <c r="G124" s="109"/>
      <c r="H124" s="109">
        <f t="shared" si="229"/>
        <v>0</v>
      </c>
      <c r="I124" s="109"/>
      <c r="J124" s="109"/>
      <c r="K124" s="109"/>
      <c r="L124" s="109"/>
      <c r="M124" s="109">
        <f t="shared" si="230"/>
        <v>81346</v>
      </c>
      <c r="N124" s="109"/>
      <c r="O124" s="109">
        <v>71181</v>
      </c>
      <c r="P124" s="109">
        <f t="shared" si="231"/>
        <v>10165</v>
      </c>
      <c r="Q124" s="109">
        <v>2373</v>
      </c>
      <c r="R124" s="109">
        <v>5932</v>
      </c>
      <c r="S124" s="109">
        <v>1860</v>
      </c>
      <c r="T124" s="109"/>
      <c r="U124" s="109"/>
      <c r="V124" s="109"/>
      <c r="W124" s="109">
        <f t="shared" si="232"/>
        <v>0</v>
      </c>
      <c r="X124" s="109">
        <f t="shared" si="233"/>
        <v>0</v>
      </c>
      <c r="Y124" s="109"/>
      <c r="Z124" s="109">
        <f t="shared" si="234"/>
        <v>0</v>
      </c>
      <c r="AA124" s="109"/>
      <c r="AB124" s="109"/>
      <c r="AC124" s="109"/>
      <c r="AD124" s="109"/>
      <c r="AE124" s="109">
        <f t="shared" si="235"/>
        <v>0</v>
      </c>
      <c r="AF124" s="109"/>
      <c r="AG124" s="109"/>
      <c r="AH124" s="109">
        <f t="shared" si="236"/>
        <v>0</v>
      </c>
      <c r="AI124" s="109"/>
      <c r="AJ124" s="109"/>
      <c r="AK124" s="109"/>
      <c r="AL124" s="109"/>
      <c r="AM124" s="109"/>
      <c r="AN124" s="109"/>
      <c r="AO124" s="109">
        <f t="shared" si="237"/>
        <v>0</v>
      </c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>
        <f t="shared" si="238"/>
        <v>0</v>
      </c>
      <c r="AZ124" s="109"/>
      <c r="BA124" s="113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114"/>
      <c r="DH124" s="114"/>
      <c r="DI124" s="114"/>
      <c r="DJ124" s="114"/>
      <c r="DK124" s="114"/>
      <c r="DL124" s="114"/>
      <c r="DM124" s="114"/>
      <c r="DN124" s="114"/>
      <c r="DO124" s="114"/>
      <c r="DP124" s="114"/>
      <c r="DQ124" s="114"/>
      <c r="DR124" s="114"/>
      <c r="DS124" s="114"/>
      <c r="DT124" s="114"/>
      <c r="DU124" s="114"/>
      <c r="DV124" s="114"/>
      <c r="DW124" s="114"/>
      <c r="DX124" s="114"/>
      <c r="DY124" s="114"/>
      <c r="DZ124" s="114"/>
      <c r="EA124" s="114"/>
      <c r="EB124" s="114"/>
      <c r="EC124" s="114"/>
      <c r="ED124" s="114"/>
      <c r="EE124" s="114"/>
      <c r="EF124" s="114"/>
      <c r="EG124" s="114"/>
      <c r="EH124" s="114"/>
      <c r="EI124" s="114"/>
      <c r="EJ124" s="114"/>
      <c r="EK124" s="114"/>
      <c r="EL124" s="114"/>
      <c r="EM124" s="114"/>
      <c r="EN124" s="114"/>
      <c r="EO124" s="114"/>
      <c r="EP124" s="114"/>
      <c r="EQ124" s="114"/>
      <c r="ER124" s="114"/>
      <c r="ES124" s="114"/>
      <c r="ET124" s="114"/>
      <c r="EU124" s="114"/>
      <c r="EV124" s="114"/>
      <c r="EW124" s="114"/>
      <c r="EX124" s="114"/>
      <c r="EY124" s="114"/>
      <c r="EZ124" s="114"/>
      <c r="FA124" s="114"/>
      <c r="FB124" s="114"/>
      <c r="FC124" s="114"/>
      <c r="FD124" s="114"/>
      <c r="FE124" s="114"/>
      <c r="FF124" s="114"/>
      <c r="FG124" s="114"/>
      <c r="FH124" s="114"/>
      <c r="FI124" s="114"/>
      <c r="FJ124" s="114"/>
      <c r="FK124" s="114"/>
      <c r="FL124" s="114"/>
      <c r="FM124" s="114"/>
      <c r="FN124" s="114"/>
      <c r="FO124" s="114"/>
      <c r="FP124" s="114"/>
      <c r="FQ124" s="114"/>
      <c r="FR124" s="114"/>
      <c r="FS124" s="114"/>
      <c r="FT124" s="114"/>
      <c r="FU124" s="114"/>
      <c r="FV124" s="114"/>
      <c r="FW124" s="114"/>
      <c r="FX124" s="114"/>
      <c r="FY124" s="114"/>
      <c r="FZ124" s="114"/>
      <c r="GA124" s="114"/>
      <c r="GB124" s="114"/>
      <c r="GC124" s="114"/>
      <c r="GD124" s="114"/>
      <c r="GE124" s="114"/>
      <c r="GF124" s="114"/>
      <c r="GG124" s="114"/>
      <c r="GH124" s="114"/>
      <c r="GI124" s="114"/>
      <c r="GJ124" s="114"/>
      <c r="GK124" s="114"/>
      <c r="GL124" s="114"/>
      <c r="GM124" s="114"/>
      <c r="GN124" s="114"/>
      <c r="GO124" s="114"/>
      <c r="GP124" s="114"/>
      <c r="GQ124" s="114"/>
      <c r="GR124" s="114"/>
      <c r="GS124" s="114"/>
      <c r="GT124" s="114"/>
      <c r="GU124" s="114"/>
      <c r="GV124" s="114"/>
      <c r="GW124" s="114"/>
      <c r="GX124" s="114"/>
      <c r="GY124" s="114"/>
      <c r="GZ124" s="114"/>
      <c r="HA124" s="114"/>
      <c r="HB124" s="114"/>
      <c r="HC124" s="114"/>
      <c r="HD124" s="114"/>
      <c r="HE124" s="114"/>
      <c r="HF124" s="114"/>
      <c r="HG124" s="114"/>
      <c r="HH124" s="114"/>
      <c r="HI124" s="114"/>
      <c r="HJ124" s="114"/>
      <c r="HK124" s="114"/>
      <c r="HL124" s="114"/>
      <c r="HM124" s="114"/>
      <c r="HN124" s="114"/>
      <c r="HO124" s="114"/>
      <c r="HP124" s="114"/>
      <c r="HQ124" s="114"/>
      <c r="HR124" s="114"/>
      <c r="HS124" s="114"/>
      <c r="HT124" s="114"/>
      <c r="HU124" s="114"/>
      <c r="HV124" s="114"/>
      <c r="HW124" s="114"/>
      <c r="HX124" s="114"/>
      <c r="HY124" s="114"/>
      <c r="HZ124" s="114"/>
      <c r="IA124" s="114"/>
      <c r="IB124" s="114"/>
    </row>
    <row r="125" s="98" customFormat="1" ht="25" customHeight="1" spans="1:236">
      <c r="A125" s="112"/>
      <c r="B125" s="107">
        <v>2101102</v>
      </c>
      <c r="C125" s="110" t="s">
        <v>59</v>
      </c>
      <c r="D125" s="109">
        <f t="shared" si="226"/>
        <v>167895</v>
      </c>
      <c r="E125" s="109">
        <f t="shared" si="227"/>
        <v>0</v>
      </c>
      <c r="F125" s="109">
        <f t="shared" si="228"/>
        <v>0</v>
      </c>
      <c r="G125" s="109"/>
      <c r="H125" s="109">
        <f t="shared" si="229"/>
        <v>0</v>
      </c>
      <c r="I125" s="109"/>
      <c r="J125" s="109"/>
      <c r="K125" s="109"/>
      <c r="L125" s="109"/>
      <c r="M125" s="109">
        <f t="shared" si="230"/>
        <v>0</v>
      </c>
      <c r="N125" s="109"/>
      <c r="O125" s="109"/>
      <c r="P125" s="109">
        <f t="shared" si="231"/>
        <v>0</v>
      </c>
      <c r="Q125" s="109"/>
      <c r="R125" s="109"/>
      <c r="S125" s="109"/>
      <c r="T125" s="109"/>
      <c r="U125" s="109"/>
      <c r="V125" s="109"/>
      <c r="W125" s="109">
        <f t="shared" si="232"/>
        <v>167895</v>
      </c>
      <c r="X125" s="109">
        <f t="shared" si="233"/>
        <v>0</v>
      </c>
      <c r="Y125" s="109"/>
      <c r="Z125" s="109">
        <f t="shared" si="234"/>
        <v>0</v>
      </c>
      <c r="AA125" s="109"/>
      <c r="AB125" s="109"/>
      <c r="AC125" s="109"/>
      <c r="AD125" s="109"/>
      <c r="AE125" s="109">
        <f t="shared" si="235"/>
        <v>167895</v>
      </c>
      <c r="AF125" s="109"/>
      <c r="AG125" s="109">
        <v>147667</v>
      </c>
      <c r="AH125" s="109">
        <f t="shared" si="236"/>
        <v>20228</v>
      </c>
      <c r="AI125" s="109">
        <v>4922</v>
      </c>
      <c r="AJ125" s="109">
        <v>12306</v>
      </c>
      <c r="AK125" s="109">
        <v>3000</v>
      </c>
      <c r="AL125" s="109"/>
      <c r="AM125" s="109"/>
      <c r="AN125" s="109"/>
      <c r="AO125" s="109">
        <f t="shared" si="237"/>
        <v>0</v>
      </c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>
        <f t="shared" si="238"/>
        <v>0</v>
      </c>
      <c r="AZ125" s="109"/>
      <c r="BA125" s="113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114"/>
      <c r="DH125" s="114"/>
      <c r="DI125" s="114"/>
      <c r="DJ125" s="114"/>
      <c r="DK125" s="114"/>
      <c r="DL125" s="114"/>
      <c r="DM125" s="114"/>
      <c r="DN125" s="114"/>
      <c r="DO125" s="114"/>
      <c r="DP125" s="114"/>
      <c r="DQ125" s="114"/>
      <c r="DR125" s="114"/>
      <c r="DS125" s="114"/>
      <c r="DT125" s="114"/>
      <c r="DU125" s="114"/>
      <c r="DV125" s="114"/>
      <c r="DW125" s="114"/>
      <c r="DX125" s="114"/>
      <c r="DY125" s="114"/>
      <c r="DZ125" s="114"/>
      <c r="EA125" s="114"/>
      <c r="EB125" s="114"/>
      <c r="EC125" s="114"/>
      <c r="ED125" s="114"/>
      <c r="EE125" s="114"/>
      <c r="EF125" s="114"/>
      <c r="EG125" s="114"/>
      <c r="EH125" s="114"/>
      <c r="EI125" s="114"/>
      <c r="EJ125" s="114"/>
      <c r="EK125" s="114"/>
      <c r="EL125" s="114"/>
      <c r="EM125" s="114"/>
      <c r="EN125" s="114"/>
      <c r="EO125" s="114"/>
      <c r="EP125" s="114"/>
      <c r="EQ125" s="114"/>
      <c r="ER125" s="114"/>
      <c r="ES125" s="114"/>
      <c r="ET125" s="114"/>
      <c r="EU125" s="114"/>
      <c r="EV125" s="114"/>
      <c r="EW125" s="114"/>
      <c r="EX125" s="114"/>
      <c r="EY125" s="114"/>
      <c r="EZ125" s="114"/>
      <c r="FA125" s="114"/>
      <c r="FB125" s="114"/>
      <c r="FC125" s="114"/>
      <c r="FD125" s="114"/>
      <c r="FE125" s="114"/>
      <c r="FF125" s="114"/>
      <c r="FG125" s="114"/>
      <c r="FH125" s="114"/>
      <c r="FI125" s="114"/>
      <c r="FJ125" s="114"/>
      <c r="FK125" s="114"/>
      <c r="FL125" s="114"/>
      <c r="FM125" s="114"/>
      <c r="FN125" s="114"/>
      <c r="FO125" s="114"/>
      <c r="FP125" s="114"/>
      <c r="FQ125" s="114"/>
      <c r="FR125" s="114"/>
      <c r="FS125" s="114"/>
      <c r="FT125" s="114"/>
      <c r="FU125" s="114"/>
      <c r="FV125" s="114"/>
      <c r="FW125" s="114"/>
      <c r="FX125" s="114"/>
      <c r="FY125" s="114"/>
      <c r="FZ125" s="114"/>
      <c r="GA125" s="114"/>
      <c r="GB125" s="114"/>
      <c r="GC125" s="114"/>
      <c r="GD125" s="114"/>
      <c r="GE125" s="114"/>
      <c r="GF125" s="114"/>
      <c r="GG125" s="114"/>
      <c r="GH125" s="114"/>
      <c r="GI125" s="114"/>
      <c r="GJ125" s="114"/>
      <c r="GK125" s="114"/>
      <c r="GL125" s="114"/>
      <c r="GM125" s="114"/>
      <c r="GN125" s="114"/>
      <c r="GO125" s="114"/>
      <c r="GP125" s="114"/>
      <c r="GQ125" s="114"/>
      <c r="GR125" s="114"/>
      <c r="GS125" s="114"/>
      <c r="GT125" s="114"/>
      <c r="GU125" s="114"/>
      <c r="GV125" s="114"/>
      <c r="GW125" s="114"/>
      <c r="GX125" s="114"/>
      <c r="GY125" s="114"/>
      <c r="GZ125" s="114"/>
      <c r="HA125" s="114"/>
      <c r="HB125" s="114"/>
      <c r="HC125" s="114"/>
      <c r="HD125" s="114"/>
      <c r="HE125" s="114"/>
      <c r="HF125" s="114"/>
      <c r="HG125" s="114"/>
      <c r="HH125" s="114"/>
      <c r="HI125" s="114"/>
      <c r="HJ125" s="114"/>
      <c r="HK125" s="114"/>
      <c r="HL125" s="114"/>
      <c r="HM125" s="114"/>
      <c r="HN125" s="114"/>
      <c r="HO125" s="114"/>
      <c r="HP125" s="114"/>
      <c r="HQ125" s="114"/>
      <c r="HR125" s="114"/>
      <c r="HS125" s="114"/>
      <c r="HT125" s="114"/>
      <c r="HU125" s="114"/>
      <c r="HV125" s="114"/>
      <c r="HW125" s="114"/>
      <c r="HX125" s="114"/>
      <c r="HY125" s="114"/>
      <c r="HZ125" s="114"/>
      <c r="IA125" s="114"/>
      <c r="IB125" s="114"/>
    </row>
    <row r="126" s="98" customFormat="1" ht="25" customHeight="1" spans="1:236">
      <c r="A126" s="112"/>
      <c r="B126" s="107">
        <v>2210201</v>
      </c>
      <c r="C126" s="110" t="s">
        <v>60</v>
      </c>
      <c r="D126" s="109">
        <f t="shared" si="226"/>
        <v>437696</v>
      </c>
      <c r="E126" s="109">
        <f t="shared" si="227"/>
        <v>142363</v>
      </c>
      <c r="F126" s="109">
        <f t="shared" si="228"/>
        <v>0</v>
      </c>
      <c r="G126" s="109"/>
      <c r="H126" s="109">
        <f t="shared" si="229"/>
        <v>0</v>
      </c>
      <c r="I126" s="109"/>
      <c r="J126" s="109"/>
      <c r="K126" s="109"/>
      <c r="L126" s="109"/>
      <c r="M126" s="109">
        <f t="shared" si="230"/>
        <v>0</v>
      </c>
      <c r="N126" s="109"/>
      <c r="O126" s="109"/>
      <c r="P126" s="109">
        <f t="shared" si="231"/>
        <v>0</v>
      </c>
      <c r="Q126" s="109"/>
      <c r="R126" s="109"/>
      <c r="S126" s="109"/>
      <c r="T126" s="109"/>
      <c r="U126" s="109">
        <v>142363</v>
      </c>
      <c r="V126" s="109"/>
      <c r="W126" s="109">
        <f t="shared" si="232"/>
        <v>295333</v>
      </c>
      <c r="X126" s="109">
        <f t="shared" si="233"/>
        <v>0</v>
      </c>
      <c r="Y126" s="109"/>
      <c r="Z126" s="109">
        <f t="shared" si="234"/>
        <v>0</v>
      </c>
      <c r="AA126" s="109"/>
      <c r="AB126" s="109"/>
      <c r="AC126" s="109"/>
      <c r="AD126" s="109"/>
      <c r="AE126" s="109">
        <f t="shared" si="235"/>
        <v>0</v>
      </c>
      <c r="AF126" s="109"/>
      <c r="AG126" s="109"/>
      <c r="AH126" s="109">
        <f t="shared" si="236"/>
        <v>0</v>
      </c>
      <c r="AI126" s="109"/>
      <c r="AJ126" s="109"/>
      <c r="AK126" s="109"/>
      <c r="AL126" s="109"/>
      <c r="AM126" s="109">
        <v>295333</v>
      </c>
      <c r="AN126" s="109"/>
      <c r="AO126" s="109">
        <f t="shared" si="237"/>
        <v>0</v>
      </c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>
        <f t="shared" si="238"/>
        <v>0</v>
      </c>
      <c r="AZ126" s="109"/>
      <c r="BA126" s="113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  <c r="DR126" s="114"/>
      <c r="DS126" s="114"/>
      <c r="DT126" s="114"/>
      <c r="DU126" s="114"/>
      <c r="DV126" s="114"/>
      <c r="DW126" s="114"/>
      <c r="DX126" s="114"/>
      <c r="DY126" s="114"/>
      <c r="DZ126" s="114"/>
      <c r="EA126" s="114"/>
      <c r="EB126" s="114"/>
      <c r="EC126" s="114"/>
      <c r="ED126" s="114"/>
      <c r="EE126" s="114"/>
      <c r="EF126" s="114"/>
      <c r="EG126" s="114"/>
      <c r="EH126" s="114"/>
      <c r="EI126" s="114"/>
      <c r="EJ126" s="114"/>
      <c r="EK126" s="114"/>
      <c r="EL126" s="114"/>
      <c r="EM126" s="114"/>
      <c r="EN126" s="114"/>
      <c r="EO126" s="114"/>
      <c r="EP126" s="114"/>
      <c r="EQ126" s="114"/>
      <c r="ER126" s="114"/>
      <c r="ES126" s="114"/>
      <c r="ET126" s="114"/>
      <c r="EU126" s="114"/>
      <c r="EV126" s="114"/>
      <c r="EW126" s="114"/>
      <c r="EX126" s="114"/>
      <c r="EY126" s="114"/>
      <c r="EZ126" s="114"/>
      <c r="FA126" s="114"/>
      <c r="FB126" s="114"/>
      <c r="FC126" s="114"/>
      <c r="FD126" s="114"/>
      <c r="FE126" s="114"/>
      <c r="FF126" s="114"/>
      <c r="FG126" s="114"/>
      <c r="FH126" s="114"/>
      <c r="FI126" s="114"/>
      <c r="FJ126" s="114"/>
      <c r="FK126" s="114"/>
      <c r="FL126" s="114"/>
      <c r="FM126" s="114"/>
      <c r="FN126" s="114"/>
      <c r="FO126" s="114"/>
      <c r="FP126" s="114"/>
      <c r="FQ126" s="114"/>
      <c r="FR126" s="114"/>
      <c r="FS126" s="114"/>
      <c r="FT126" s="114"/>
      <c r="FU126" s="114"/>
      <c r="FV126" s="114"/>
      <c r="FW126" s="114"/>
      <c r="FX126" s="114"/>
      <c r="FY126" s="114"/>
      <c r="FZ126" s="114"/>
      <c r="GA126" s="114"/>
      <c r="GB126" s="114"/>
      <c r="GC126" s="114"/>
      <c r="GD126" s="114"/>
      <c r="GE126" s="114"/>
      <c r="GF126" s="114"/>
      <c r="GG126" s="114"/>
      <c r="GH126" s="114"/>
      <c r="GI126" s="114"/>
      <c r="GJ126" s="114"/>
      <c r="GK126" s="114"/>
      <c r="GL126" s="114"/>
      <c r="GM126" s="114"/>
      <c r="GN126" s="114"/>
      <c r="GO126" s="114"/>
      <c r="GP126" s="114"/>
      <c r="GQ126" s="114"/>
      <c r="GR126" s="114"/>
      <c r="GS126" s="114"/>
      <c r="GT126" s="114"/>
      <c r="GU126" s="114"/>
      <c r="GV126" s="114"/>
      <c r="GW126" s="114"/>
      <c r="GX126" s="114"/>
      <c r="GY126" s="114"/>
      <c r="GZ126" s="114"/>
      <c r="HA126" s="114"/>
      <c r="HB126" s="114"/>
      <c r="HC126" s="114"/>
      <c r="HD126" s="114"/>
      <c r="HE126" s="114"/>
      <c r="HF126" s="114"/>
      <c r="HG126" s="114"/>
      <c r="HH126" s="114"/>
      <c r="HI126" s="114"/>
      <c r="HJ126" s="114"/>
      <c r="HK126" s="114"/>
      <c r="HL126" s="114"/>
      <c r="HM126" s="114"/>
      <c r="HN126" s="114"/>
      <c r="HO126" s="114"/>
      <c r="HP126" s="114"/>
      <c r="HQ126" s="114"/>
      <c r="HR126" s="114"/>
      <c r="HS126" s="114"/>
      <c r="HT126" s="114"/>
      <c r="HU126" s="114"/>
      <c r="HV126" s="114"/>
      <c r="HW126" s="114"/>
      <c r="HX126" s="114"/>
      <c r="HY126" s="114"/>
      <c r="HZ126" s="114"/>
      <c r="IA126" s="114"/>
      <c r="IB126" s="114"/>
    </row>
    <row r="127" s="98" customFormat="1" ht="25" customHeight="1" spans="1:236">
      <c r="A127" s="112" t="s">
        <v>77</v>
      </c>
      <c r="B127" s="107"/>
      <c r="C127" s="108" t="s">
        <v>54</v>
      </c>
      <c r="D127" s="109">
        <f t="shared" ref="D127:AZ127" si="239">D128+D129+D130+D131+D132+D133</f>
        <v>5882363</v>
      </c>
      <c r="E127" s="109">
        <f t="shared" si="239"/>
        <v>1770504</v>
      </c>
      <c r="F127" s="109">
        <f t="shared" si="239"/>
        <v>1355441</v>
      </c>
      <c r="G127" s="109">
        <f t="shared" si="239"/>
        <v>649428</v>
      </c>
      <c r="H127" s="109">
        <f t="shared" si="239"/>
        <v>651894</v>
      </c>
      <c r="I127" s="109">
        <f t="shared" si="239"/>
        <v>542394</v>
      </c>
      <c r="J127" s="109">
        <f t="shared" si="239"/>
        <v>37500</v>
      </c>
      <c r="K127" s="109">
        <f t="shared" si="239"/>
        <v>72000</v>
      </c>
      <c r="L127" s="109">
        <f t="shared" si="239"/>
        <v>54119</v>
      </c>
      <c r="M127" s="109">
        <f t="shared" si="239"/>
        <v>272044</v>
      </c>
      <c r="N127" s="109">
        <f t="shared" si="239"/>
        <v>190692</v>
      </c>
      <c r="O127" s="109">
        <f t="shared" si="239"/>
        <v>71509</v>
      </c>
      <c r="P127" s="109">
        <f t="shared" si="239"/>
        <v>9843</v>
      </c>
      <c r="Q127" s="109">
        <f t="shared" si="239"/>
        <v>2384</v>
      </c>
      <c r="R127" s="109">
        <f t="shared" si="239"/>
        <v>5959</v>
      </c>
      <c r="S127" s="109">
        <f t="shared" si="239"/>
        <v>1500</v>
      </c>
      <c r="T127" s="109">
        <f t="shared" si="239"/>
        <v>0</v>
      </c>
      <c r="U127" s="109">
        <f t="shared" si="239"/>
        <v>143019</v>
      </c>
      <c r="V127" s="109">
        <f t="shared" si="239"/>
        <v>0</v>
      </c>
      <c r="W127" s="109">
        <f t="shared" si="239"/>
        <v>3191862</v>
      </c>
      <c r="X127" s="109">
        <f t="shared" si="239"/>
        <v>2440992</v>
      </c>
      <c r="Y127" s="109">
        <f t="shared" si="239"/>
        <v>1169712</v>
      </c>
      <c r="Z127" s="109">
        <f t="shared" si="239"/>
        <v>1173804</v>
      </c>
      <c r="AA127" s="109">
        <f t="shared" si="239"/>
        <v>985704</v>
      </c>
      <c r="AB127" s="109">
        <f t="shared" si="239"/>
        <v>70500</v>
      </c>
      <c r="AC127" s="109">
        <f t="shared" si="239"/>
        <v>117600</v>
      </c>
      <c r="AD127" s="109">
        <f t="shared" si="239"/>
        <v>97476</v>
      </c>
      <c r="AE127" s="109">
        <f t="shared" si="239"/>
        <v>492220</v>
      </c>
      <c r="AF127" s="109">
        <f t="shared" si="239"/>
        <v>344867</v>
      </c>
      <c r="AG127" s="109">
        <f t="shared" si="239"/>
        <v>129325</v>
      </c>
      <c r="AH127" s="109">
        <f t="shared" si="239"/>
        <v>18028</v>
      </c>
      <c r="AI127" s="109">
        <f t="shared" si="239"/>
        <v>4311</v>
      </c>
      <c r="AJ127" s="109">
        <f t="shared" si="239"/>
        <v>10777</v>
      </c>
      <c r="AK127" s="109">
        <f t="shared" si="239"/>
        <v>2940</v>
      </c>
      <c r="AL127" s="109">
        <f t="shared" si="239"/>
        <v>0</v>
      </c>
      <c r="AM127" s="109">
        <f t="shared" si="239"/>
        <v>258650</v>
      </c>
      <c r="AN127" s="109">
        <f t="shared" si="239"/>
        <v>0</v>
      </c>
      <c r="AO127" s="109">
        <f t="shared" si="239"/>
        <v>903767</v>
      </c>
      <c r="AP127" s="109">
        <f t="shared" si="239"/>
        <v>100000</v>
      </c>
      <c r="AQ127" s="109">
        <f t="shared" si="239"/>
        <v>500000</v>
      </c>
      <c r="AR127" s="109">
        <f t="shared" si="239"/>
        <v>689600</v>
      </c>
      <c r="AS127" s="109">
        <f t="shared" si="239"/>
        <v>40167</v>
      </c>
      <c r="AT127" s="109">
        <f t="shared" si="239"/>
        <v>144000</v>
      </c>
      <c r="AU127" s="109">
        <f t="shared" si="239"/>
        <v>5000</v>
      </c>
      <c r="AV127" s="109">
        <f t="shared" si="239"/>
        <v>5000</v>
      </c>
      <c r="AW127" s="109">
        <f t="shared" si="239"/>
        <v>20000</v>
      </c>
      <c r="AX127" s="109">
        <f t="shared" si="239"/>
        <v>0</v>
      </c>
      <c r="AY127" s="109">
        <f t="shared" si="239"/>
        <v>16230</v>
      </c>
      <c r="AZ127" s="109">
        <f t="shared" si="239"/>
        <v>16230</v>
      </c>
      <c r="BA127" s="106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114"/>
      <c r="DH127" s="114"/>
      <c r="DI127" s="114"/>
      <c r="DJ127" s="114"/>
      <c r="DK127" s="114"/>
      <c r="DL127" s="114"/>
      <c r="DM127" s="114"/>
      <c r="DN127" s="114"/>
      <c r="DO127" s="114"/>
      <c r="DP127" s="114"/>
      <c r="DQ127" s="114"/>
      <c r="DR127" s="114"/>
      <c r="DS127" s="114"/>
      <c r="DT127" s="114"/>
      <c r="DU127" s="114"/>
      <c r="DV127" s="114"/>
      <c r="DW127" s="114"/>
      <c r="DX127" s="114"/>
      <c r="DY127" s="114"/>
      <c r="DZ127" s="114"/>
      <c r="EA127" s="114"/>
      <c r="EB127" s="114"/>
      <c r="EC127" s="114"/>
      <c r="ED127" s="114"/>
      <c r="EE127" s="114"/>
      <c r="EF127" s="114"/>
      <c r="EG127" s="114"/>
      <c r="EH127" s="114"/>
      <c r="EI127" s="114"/>
      <c r="EJ127" s="114"/>
      <c r="EK127" s="114"/>
      <c r="EL127" s="114"/>
      <c r="EM127" s="114"/>
      <c r="EN127" s="114"/>
      <c r="EO127" s="114"/>
      <c r="EP127" s="114"/>
      <c r="EQ127" s="114"/>
      <c r="ER127" s="114"/>
      <c r="ES127" s="114"/>
      <c r="ET127" s="114"/>
      <c r="EU127" s="114"/>
      <c r="EV127" s="114"/>
      <c r="EW127" s="114"/>
      <c r="EX127" s="114"/>
      <c r="EY127" s="114"/>
      <c r="EZ127" s="114"/>
      <c r="FA127" s="114"/>
      <c r="FB127" s="114"/>
      <c r="FC127" s="114"/>
      <c r="FD127" s="114"/>
      <c r="FE127" s="114"/>
      <c r="FF127" s="114"/>
      <c r="FG127" s="114"/>
      <c r="FH127" s="114"/>
      <c r="FI127" s="114"/>
      <c r="FJ127" s="114"/>
      <c r="FK127" s="114"/>
      <c r="FL127" s="114"/>
      <c r="FM127" s="114"/>
      <c r="FN127" s="114"/>
      <c r="FO127" s="114"/>
      <c r="FP127" s="114"/>
      <c r="FQ127" s="114"/>
      <c r="FR127" s="114"/>
      <c r="FS127" s="114"/>
      <c r="FT127" s="114"/>
      <c r="FU127" s="114"/>
      <c r="FV127" s="114"/>
      <c r="FW127" s="114"/>
      <c r="FX127" s="114"/>
      <c r="FY127" s="114"/>
      <c r="FZ127" s="114"/>
      <c r="GA127" s="114"/>
      <c r="GB127" s="114"/>
      <c r="GC127" s="114"/>
      <c r="GD127" s="114"/>
      <c r="GE127" s="114"/>
      <c r="GF127" s="114"/>
      <c r="GG127" s="114"/>
      <c r="GH127" s="114"/>
      <c r="GI127" s="114"/>
      <c r="GJ127" s="114"/>
      <c r="GK127" s="114"/>
      <c r="GL127" s="114"/>
      <c r="GM127" s="114"/>
      <c r="GN127" s="114"/>
      <c r="GO127" s="114"/>
      <c r="GP127" s="114"/>
      <c r="GQ127" s="114"/>
      <c r="GR127" s="114"/>
      <c r="GS127" s="114"/>
      <c r="GT127" s="114"/>
      <c r="GU127" s="114"/>
      <c r="GV127" s="114"/>
      <c r="GW127" s="114"/>
      <c r="GX127" s="114"/>
      <c r="GY127" s="114"/>
      <c r="GZ127" s="114"/>
      <c r="HA127" s="114"/>
      <c r="HB127" s="114"/>
      <c r="HC127" s="114"/>
      <c r="HD127" s="114"/>
      <c r="HE127" s="114"/>
      <c r="HF127" s="114"/>
      <c r="HG127" s="114"/>
      <c r="HH127" s="114"/>
      <c r="HI127" s="114"/>
      <c r="HJ127" s="114"/>
      <c r="HK127" s="114"/>
      <c r="HL127" s="114"/>
      <c r="HM127" s="114"/>
      <c r="HN127" s="114"/>
      <c r="HO127" s="114"/>
      <c r="HP127" s="114"/>
      <c r="HQ127" s="114"/>
      <c r="HR127" s="114"/>
      <c r="HS127" s="114"/>
      <c r="HT127" s="114"/>
      <c r="HU127" s="114"/>
      <c r="HV127" s="114"/>
      <c r="HW127" s="114"/>
      <c r="HX127" s="114"/>
      <c r="HY127" s="114"/>
      <c r="HZ127" s="114"/>
      <c r="IA127" s="114"/>
      <c r="IB127" s="114"/>
    </row>
    <row r="128" s="98" customFormat="1" ht="25" customHeight="1" spans="1:236">
      <c r="A128" s="112"/>
      <c r="B128" s="107">
        <v>2010301</v>
      </c>
      <c r="C128" s="110" t="s">
        <v>55</v>
      </c>
      <c r="D128" s="109">
        <f t="shared" ref="D128:D133" si="240">E128+W128+AO128+AY128</f>
        <v>2265688</v>
      </c>
      <c r="E128" s="109">
        <f t="shared" ref="E128:E133" si="241">F128+M128+U128+V128</f>
        <v>1355441</v>
      </c>
      <c r="F128" s="109">
        <f t="shared" ref="F128:F133" si="242">G128+H128+L128</f>
        <v>1355441</v>
      </c>
      <c r="G128" s="109">
        <v>649428</v>
      </c>
      <c r="H128" s="109">
        <f t="shared" ref="H128:H133" si="243">I128+J128+K128</f>
        <v>651894</v>
      </c>
      <c r="I128" s="109">
        <v>542394</v>
      </c>
      <c r="J128" s="109">
        <v>37500</v>
      </c>
      <c r="K128" s="109">
        <v>72000</v>
      </c>
      <c r="L128" s="109">
        <v>54119</v>
      </c>
      <c r="M128" s="109">
        <f t="shared" ref="M128:M133" si="244">N128+O128+P128</f>
        <v>0</v>
      </c>
      <c r="N128" s="109"/>
      <c r="O128" s="109"/>
      <c r="P128" s="109">
        <f t="shared" ref="P128:P133" si="245">Q128+R128+S128+T128</f>
        <v>0</v>
      </c>
      <c r="Q128" s="109"/>
      <c r="R128" s="109"/>
      <c r="S128" s="109"/>
      <c r="T128" s="109"/>
      <c r="U128" s="109"/>
      <c r="V128" s="109"/>
      <c r="W128" s="109">
        <f t="shared" ref="W128:W133" si="246">X128+AE128+AM128+AN128</f>
        <v>0</v>
      </c>
      <c r="X128" s="109">
        <f t="shared" ref="X128:X133" si="247">Y128+Z128+AD128</f>
        <v>0</v>
      </c>
      <c r="Y128" s="109"/>
      <c r="Z128" s="109">
        <f t="shared" ref="Z128:Z133" si="248">AA128+AB128+AC128</f>
        <v>0</v>
      </c>
      <c r="AA128" s="109"/>
      <c r="AB128" s="109"/>
      <c r="AC128" s="109"/>
      <c r="AD128" s="109"/>
      <c r="AE128" s="109">
        <f t="shared" ref="AE128:AE133" si="249">AF128+AG128+AH128</f>
        <v>0</v>
      </c>
      <c r="AF128" s="109"/>
      <c r="AG128" s="109"/>
      <c r="AH128" s="109">
        <f t="shared" ref="AH128:AH133" si="250">AI128+AJ128+AK128+AL128</f>
        <v>0</v>
      </c>
      <c r="AI128" s="109"/>
      <c r="AJ128" s="109"/>
      <c r="AK128" s="109"/>
      <c r="AL128" s="109"/>
      <c r="AM128" s="109"/>
      <c r="AN128" s="109"/>
      <c r="AO128" s="109">
        <f t="shared" ref="AO128:AO133" si="251">AR128+AS128+AT128+AU128+AV128+AW128+AX128</f>
        <v>903767</v>
      </c>
      <c r="AP128" s="109">
        <v>100000</v>
      </c>
      <c r="AQ128" s="109">
        <v>500000</v>
      </c>
      <c r="AR128" s="109">
        <v>689600</v>
      </c>
      <c r="AS128" s="109">
        <v>40167</v>
      </c>
      <c r="AT128" s="109">
        <v>144000</v>
      </c>
      <c r="AU128" s="109">
        <v>5000</v>
      </c>
      <c r="AV128" s="109">
        <v>5000</v>
      </c>
      <c r="AW128" s="109">
        <v>20000</v>
      </c>
      <c r="AX128" s="109"/>
      <c r="AY128" s="109">
        <f t="shared" ref="AY128:AY133" si="252">AZ128</f>
        <v>6480</v>
      </c>
      <c r="AZ128" s="109">
        <v>6480</v>
      </c>
      <c r="BA128" s="113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114"/>
      <c r="DK128" s="114"/>
      <c r="DL128" s="114"/>
      <c r="DM128" s="114"/>
      <c r="DN128" s="114"/>
      <c r="DO128" s="114"/>
      <c r="DP128" s="114"/>
      <c r="DQ128" s="114"/>
      <c r="DR128" s="114"/>
      <c r="DS128" s="114"/>
      <c r="DT128" s="114"/>
      <c r="DU128" s="114"/>
      <c r="DV128" s="114"/>
      <c r="DW128" s="114"/>
      <c r="DX128" s="114"/>
      <c r="DY128" s="114"/>
      <c r="DZ128" s="114"/>
      <c r="EA128" s="114"/>
      <c r="EB128" s="114"/>
      <c r="EC128" s="114"/>
      <c r="ED128" s="114"/>
      <c r="EE128" s="114"/>
      <c r="EF128" s="114"/>
      <c r="EG128" s="114"/>
      <c r="EH128" s="114"/>
      <c r="EI128" s="114"/>
      <c r="EJ128" s="114"/>
      <c r="EK128" s="114"/>
      <c r="EL128" s="114"/>
      <c r="EM128" s="114"/>
      <c r="EN128" s="114"/>
      <c r="EO128" s="114"/>
      <c r="EP128" s="114"/>
      <c r="EQ128" s="114"/>
      <c r="ER128" s="114"/>
      <c r="ES128" s="114"/>
      <c r="ET128" s="114"/>
      <c r="EU128" s="114"/>
      <c r="EV128" s="114"/>
      <c r="EW128" s="114"/>
      <c r="EX128" s="114"/>
      <c r="EY128" s="114"/>
      <c r="EZ128" s="114"/>
      <c r="FA128" s="114"/>
      <c r="FB128" s="114"/>
      <c r="FC128" s="114"/>
      <c r="FD128" s="114"/>
      <c r="FE128" s="114"/>
      <c r="FF128" s="114"/>
      <c r="FG128" s="114"/>
      <c r="FH128" s="114"/>
      <c r="FI128" s="114"/>
      <c r="FJ128" s="114"/>
      <c r="FK128" s="114"/>
      <c r="FL128" s="114"/>
      <c r="FM128" s="114"/>
      <c r="FN128" s="114"/>
      <c r="FO128" s="114"/>
      <c r="FP128" s="114"/>
      <c r="FQ128" s="114"/>
      <c r="FR128" s="114"/>
      <c r="FS128" s="114"/>
      <c r="FT128" s="114"/>
      <c r="FU128" s="114"/>
      <c r="FV128" s="114"/>
      <c r="FW128" s="114"/>
      <c r="FX128" s="114"/>
      <c r="FY128" s="114"/>
      <c r="FZ128" s="114"/>
      <c r="GA128" s="114"/>
      <c r="GB128" s="114"/>
      <c r="GC128" s="114"/>
      <c r="GD128" s="114"/>
      <c r="GE128" s="114"/>
      <c r="GF128" s="114"/>
      <c r="GG128" s="114"/>
      <c r="GH128" s="114"/>
      <c r="GI128" s="114"/>
      <c r="GJ128" s="114"/>
      <c r="GK128" s="114"/>
      <c r="GL128" s="114"/>
      <c r="GM128" s="114"/>
      <c r="GN128" s="114"/>
      <c r="GO128" s="114"/>
      <c r="GP128" s="114"/>
      <c r="GQ128" s="114"/>
      <c r="GR128" s="114"/>
      <c r="GS128" s="114"/>
      <c r="GT128" s="114"/>
      <c r="GU128" s="114"/>
      <c r="GV128" s="114"/>
      <c r="GW128" s="114"/>
      <c r="GX128" s="114"/>
      <c r="GY128" s="114"/>
      <c r="GZ128" s="114"/>
      <c r="HA128" s="114"/>
      <c r="HB128" s="114"/>
      <c r="HC128" s="114"/>
      <c r="HD128" s="114"/>
      <c r="HE128" s="114"/>
      <c r="HF128" s="114"/>
      <c r="HG128" s="114"/>
      <c r="HH128" s="114"/>
      <c r="HI128" s="114"/>
      <c r="HJ128" s="114"/>
      <c r="HK128" s="114"/>
      <c r="HL128" s="114"/>
      <c r="HM128" s="114"/>
      <c r="HN128" s="114"/>
      <c r="HO128" s="114"/>
      <c r="HP128" s="114"/>
      <c r="HQ128" s="114"/>
      <c r="HR128" s="114"/>
      <c r="HS128" s="114"/>
      <c r="HT128" s="114"/>
      <c r="HU128" s="114"/>
      <c r="HV128" s="114"/>
      <c r="HW128" s="114"/>
      <c r="HX128" s="114"/>
      <c r="HY128" s="114"/>
      <c r="HZ128" s="114"/>
      <c r="IA128" s="114"/>
      <c r="IB128" s="114"/>
    </row>
    <row r="129" s="98" customFormat="1" ht="25" customHeight="1" spans="1:236">
      <c r="A129" s="112"/>
      <c r="B129" s="107">
        <v>2010350</v>
      </c>
      <c r="C129" s="110" t="s">
        <v>56</v>
      </c>
      <c r="D129" s="109">
        <f t="shared" si="240"/>
        <v>2450742</v>
      </c>
      <c r="E129" s="109">
        <f t="shared" si="241"/>
        <v>0</v>
      </c>
      <c r="F129" s="109">
        <f t="shared" si="242"/>
        <v>0</v>
      </c>
      <c r="G129" s="109"/>
      <c r="H129" s="109">
        <f t="shared" si="243"/>
        <v>0</v>
      </c>
      <c r="I129" s="109"/>
      <c r="J129" s="109"/>
      <c r="K129" s="109"/>
      <c r="L129" s="109"/>
      <c r="M129" s="109">
        <f t="shared" si="244"/>
        <v>0</v>
      </c>
      <c r="N129" s="109"/>
      <c r="O129" s="109"/>
      <c r="P129" s="109">
        <f t="shared" si="245"/>
        <v>0</v>
      </c>
      <c r="Q129" s="109"/>
      <c r="R129" s="109"/>
      <c r="S129" s="109"/>
      <c r="T129" s="109"/>
      <c r="U129" s="109"/>
      <c r="V129" s="109"/>
      <c r="W129" s="109">
        <f t="shared" si="246"/>
        <v>2440992</v>
      </c>
      <c r="X129" s="109">
        <f t="shared" si="247"/>
        <v>2440992</v>
      </c>
      <c r="Y129" s="109">
        <v>1169712</v>
      </c>
      <c r="Z129" s="109">
        <f t="shared" si="248"/>
        <v>1173804</v>
      </c>
      <c r="AA129" s="109">
        <v>985704</v>
      </c>
      <c r="AB129" s="109">
        <v>70500</v>
      </c>
      <c r="AC129" s="109">
        <v>117600</v>
      </c>
      <c r="AD129" s="109">
        <v>97476</v>
      </c>
      <c r="AE129" s="109">
        <f t="shared" si="249"/>
        <v>0</v>
      </c>
      <c r="AF129" s="109"/>
      <c r="AG129" s="109"/>
      <c r="AH129" s="109">
        <f t="shared" si="250"/>
        <v>0</v>
      </c>
      <c r="AI129" s="109"/>
      <c r="AJ129" s="109"/>
      <c r="AK129" s="109"/>
      <c r="AL129" s="109"/>
      <c r="AM129" s="109"/>
      <c r="AN129" s="109"/>
      <c r="AO129" s="109">
        <f t="shared" si="251"/>
        <v>0</v>
      </c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>
        <f t="shared" si="252"/>
        <v>9750</v>
      </c>
      <c r="AZ129" s="109">
        <v>9750</v>
      </c>
      <c r="BA129" s="113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  <c r="DR129" s="114"/>
      <c r="DS129" s="114"/>
      <c r="DT129" s="114"/>
      <c r="DU129" s="114"/>
      <c r="DV129" s="114"/>
      <c r="DW129" s="114"/>
      <c r="DX129" s="114"/>
      <c r="DY129" s="114"/>
      <c r="DZ129" s="114"/>
      <c r="EA129" s="114"/>
      <c r="EB129" s="114"/>
      <c r="EC129" s="114"/>
      <c r="ED129" s="114"/>
      <c r="EE129" s="114"/>
      <c r="EF129" s="114"/>
      <c r="EG129" s="114"/>
      <c r="EH129" s="114"/>
      <c r="EI129" s="114"/>
      <c r="EJ129" s="114"/>
      <c r="EK129" s="114"/>
      <c r="EL129" s="114"/>
      <c r="EM129" s="114"/>
      <c r="EN129" s="114"/>
      <c r="EO129" s="114"/>
      <c r="EP129" s="114"/>
      <c r="EQ129" s="114"/>
      <c r="ER129" s="114"/>
      <c r="ES129" s="114"/>
      <c r="ET129" s="114"/>
      <c r="EU129" s="114"/>
      <c r="EV129" s="114"/>
      <c r="EW129" s="114"/>
      <c r="EX129" s="114"/>
      <c r="EY129" s="114"/>
      <c r="EZ129" s="114"/>
      <c r="FA129" s="114"/>
      <c r="FB129" s="114"/>
      <c r="FC129" s="114"/>
      <c r="FD129" s="114"/>
      <c r="FE129" s="114"/>
      <c r="FF129" s="114"/>
      <c r="FG129" s="114"/>
      <c r="FH129" s="114"/>
      <c r="FI129" s="114"/>
      <c r="FJ129" s="114"/>
      <c r="FK129" s="114"/>
      <c r="FL129" s="114"/>
      <c r="FM129" s="114"/>
      <c r="FN129" s="114"/>
      <c r="FO129" s="114"/>
      <c r="FP129" s="114"/>
      <c r="FQ129" s="114"/>
      <c r="FR129" s="114"/>
      <c r="FS129" s="114"/>
      <c r="FT129" s="114"/>
      <c r="FU129" s="114"/>
      <c r="FV129" s="114"/>
      <c r="FW129" s="114"/>
      <c r="FX129" s="114"/>
      <c r="FY129" s="114"/>
      <c r="FZ129" s="114"/>
      <c r="GA129" s="114"/>
      <c r="GB129" s="114"/>
      <c r="GC129" s="114"/>
      <c r="GD129" s="114"/>
      <c r="GE129" s="114"/>
      <c r="GF129" s="114"/>
      <c r="GG129" s="114"/>
      <c r="GH129" s="114"/>
      <c r="GI129" s="114"/>
      <c r="GJ129" s="114"/>
      <c r="GK129" s="114"/>
      <c r="GL129" s="114"/>
      <c r="GM129" s="114"/>
      <c r="GN129" s="114"/>
      <c r="GO129" s="114"/>
      <c r="GP129" s="114"/>
      <c r="GQ129" s="114"/>
      <c r="GR129" s="114"/>
      <c r="GS129" s="114"/>
      <c r="GT129" s="114"/>
      <c r="GU129" s="114"/>
      <c r="GV129" s="114"/>
      <c r="GW129" s="114"/>
      <c r="GX129" s="114"/>
      <c r="GY129" s="114"/>
      <c r="GZ129" s="114"/>
      <c r="HA129" s="114"/>
      <c r="HB129" s="114"/>
      <c r="HC129" s="114"/>
      <c r="HD129" s="114"/>
      <c r="HE129" s="114"/>
      <c r="HF129" s="114"/>
      <c r="HG129" s="114"/>
      <c r="HH129" s="114"/>
      <c r="HI129" s="114"/>
      <c r="HJ129" s="114"/>
      <c r="HK129" s="114"/>
      <c r="HL129" s="114"/>
      <c r="HM129" s="114"/>
      <c r="HN129" s="114"/>
      <c r="HO129" s="114"/>
      <c r="HP129" s="114"/>
      <c r="HQ129" s="114"/>
      <c r="HR129" s="114"/>
      <c r="HS129" s="114"/>
      <c r="HT129" s="114"/>
      <c r="HU129" s="114"/>
      <c r="HV129" s="114"/>
      <c r="HW129" s="114"/>
      <c r="HX129" s="114"/>
      <c r="HY129" s="114"/>
      <c r="HZ129" s="114"/>
      <c r="IA129" s="114"/>
      <c r="IB129" s="114"/>
    </row>
    <row r="130" s="98" customFormat="1" ht="28" customHeight="1" spans="1:236">
      <c r="A130" s="112"/>
      <c r="B130" s="107">
        <v>2080505</v>
      </c>
      <c r="C130" s="111" t="s">
        <v>57</v>
      </c>
      <c r="D130" s="109">
        <f t="shared" si="240"/>
        <v>535559</v>
      </c>
      <c r="E130" s="109">
        <f t="shared" si="241"/>
        <v>190692</v>
      </c>
      <c r="F130" s="109">
        <f t="shared" si="242"/>
        <v>0</v>
      </c>
      <c r="G130" s="109"/>
      <c r="H130" s="109">
        <f t="shared" si="243"/>
        <v>0</v>
      </c>
      <c r="I130" s="109"/>
      <c r="J130" s="109"/>
      <c r="K130" s="109"/>
      <c r="L130" s="109"/>
      <c r="M130" s="109">
        <f t="shared" si="244"/>
        <v>190692</v>
      </c>
      <c r="N130" s="109">
        <v>190692</v>
      </c>
      <c r="O130" s="109"/>
      <c r="P130" s="109">
        <f t="shared" si="245"/>
        <v>0</v>
      </c>
      <c r="Q130" s="109"/>
      <c r="R130" s="109"/>
      <c r="S130" s="109"/>
      <c r="T130" s="109"/>
      <c r="U130" s="109"/>
      <c r="V130" s="109"/>
      <c r="W130" s="109">
        <f t="shared" si="246"/>
        <v>344867</v>
      </c>
      <c r="X130" s="109">
        <f t="shared" si="247"/>
        <v>0</v>
      </c>
      <c r="Y130" s="109"/>
      <c r="Z130" s="109">
        <f t="shared" si="248"/>
        <v>0</v>
      </c>
      <c r="AA130" s="109"/>
      <c r="AB130" s="109"/>
      <c r="AC130" s="109"/>
      <c r="AD130" s="109"/>
      <c r="AE130" s="109">
        <f t="shared" si="249"/>
        <v>344867</v>
      </c>
      <c r="AF130" s="109">
        <v>344867</v>
      </c>
      <c r="AG130" s="109"/>
      <c r="AH130" s="109">
        <f t="shared" si="250"/>
        <v>0</v>
      </c>
      <c r="AI130" s="109"/>
      <c r="AJ130" s="109"/>
      <c r="AK130" s="109"/>
      <c r="AL130" s="109"/>
      <c r="AM130" s="109"/>
      <c r="AN130" s="109"/>
      <c r="AO130" s="109">
        <f t="shared" si="251"/>
        <v>0</v>
      </c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>
        <f t="shared" si="252"/>
        <v>0</v>
      </c>
      <c r="AZ130" s="109"/>
      <c r="BA130" s="113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  <c r="DS130" s="114"/>
      <c r="DT130" s="114"/>
      <c r="DU130" s="114"/>
      <c r="DV130" s="114"/>
      <c r="DW130" s="114"/>
      <c r="DX130" s="114"/>
      <c r="DY130" s="114"/>
      <c r="DZ130" s="114"/>
      <c r="EA130" s="114"/>
      <c r="EB130" s="114"/>
      <c r="EC130" s="114"/>
      <c r="ED130" s="114"/>
      <c r="EE130" s="114"/>
      <c r="EF130" s="114"/>
      <c r="EG130" s="114"/>
      <c r="EH130" s="114"/>
      <c r="EI130" s="114"/>
      <c r="EJ130" s="114"/>
      <c r="EK130" s="114"/>
      <c r="EL130" s="114"/>
      <c r="EM130" s="114"/>
      <c r="EN130" s="114"/>
      <c r="EO130" s="114"/>
      <c r="EP130" s="114"/>
      <c r="EQ130" s="114"/>
      <c r="ER130" s="114"/>
      <c r="ES130" s="114"/>
      <c r="ET130" s="114"/>
      <c r="EU130" s="114"/>
      <c r="EV130" s="114"/>
      <c r="EW130" s="114"/>
      <c r="EX130" s="114"/>
      <c r="EY130" s="114"/>
      <c r="EZ130" s="114"/>
      <c r="FA130" s="114"/>
      <c r="FB130" s="114"/>
      <c r="FC130" s="114"/>
      <c r="FD130" s="114"/>
      <c r="FE130" s="114"/>
      <c r="FF130" s="114"/>
      <c r="FG130" s="114"/>
      <c r="FH130" s="114"/>
      <c r="FI130" s="114"/>
      <c r="FJ130" s="114"/>
      <c r="FK130" s="114"/>
      <c r="FL130" s="114"/>
      <c r="FM130" s="114"/>
      <c r="FN130" s="114"/>
      <c r="FO130" s="114"/>
      <c r="FP130" s="114"/>
      <c r="FQ130" s="114"/>
      <c r="FR130" s="114"/>
      <c r="FS130" s="114"/>
      <c r="FT130" s="114"/>
      <c r="FU130" s="114"/>
      <c r="FV130" s="114"/>
      <c r="FW130" s="114"/>
      <c r="FX130" s="114"/>
      <c r="FY130" s="114"/>
      <c r="FZ130" s="114"/>
      <c r="GA130" s="114"/>
      <c r="GB130" s="114"/>
      <c r="GC130" s="114"/>
      <c r="GD130" s="114"/>
      <c r="GE130" s="114"/>
      <c r="GF130" s="114"/>
      <c r="GG130" s="114"/>
      <c r="GH130" s="114"/>
      <c r="GI130" s="114"/>
      <c r="GJ130" s="114"/>
      <c r="GK130" s="114"/>
      <c r="GL130" s="114"/>
      <c r="GM130" s="114"/>
      <c r="GN130" s="114"/>
      <c r="GO130" s="114"/>
      <c r="GP130" s="114"/>
      <c r="GQ130" s="114"/>
      <c r="GR130" s="114"/>
      <c r="GS130" s="114"/>
      <c r="GT130" s="114"/>
      <c r="GU130" s="114"/>
      <c r="GV130" s="114"/>
      <c r="GW130" s="114"/>
      <c r="GX130" s="114"/>
      <c r="GY130" s="114"/>
      <c r="GZ130" s="114"/>
      <c r="HA130" s="114"/>
      <c r="HB130" s="114"/>
      <c r="HC130" s="114"/>
      <c r="HD130" s="114"/>
      <c r="HE130" s="114"/>
      <c r="HF130" s="114"/>
      <c r="HG130" s="114"/>
      <c r="HH130" s="114"/>
      <c r="HI130" s="114"/>
      <c r="HJ130" s="114"/>
      <c r="HK130" s="114"/>
      <c r="HL130" s="114"/>
      <c r="HM130" s="114"/>
      <c r="HN130" s="114"/>
      <c r="HO130" s="114"/>
      <c r="HP130" s="114"/>
      <c r="HQ130" s="114"/>
      <c r="HR130" s="114"/>
      <c r="HS130" s="114"/>
      <c r="HT130" s="114"/>
      <c r="HU130" s="114"/>
      <c r="HV130" s="114"/>
      <c r="HW130" s="114"/>
      <c r="HX130" s="114"/>
      <c r="HY130" s="114"/>
      <c r="HZ130" s="114"/>
      <c r="IA130" s="114"/>
      <c r="IB130" s="114"/>
    </row>
    <row r="131" s="98" customFormat="1" ht="25" customHeight="1" spans="1:236">
      <c r="A131" s="112"/>
      <c r="B131" s="107">
        <v>2101101</v>
      </c>
      <c r="C131" s="110" t="s">
        <v>58</v>
      </c>
      <c r="D131" s="109">
        <f t="shared" si="240"/>
        <v>81352</v>
      </c>
      <c r="E131" s="109">
        <f t="shared" si="241"/>
        <v>81352</v>
      </c>
      <c r="F131" s="109">
        <f t="shared" si="242"/>
        <v>0</v>
      </c>
      <c r="G131" s="109"/>
      <c r="H131" s="109">
        <f t="shared" si="243"/>
        <v>0</v>
      </c>
      <c r="I131" s="109"/>
      <c r="J131" s="109"/>
      <c r="K131" s="109"/>
      <c r="L131" s="109"/>
      <c r="M131" s="109">
        <f t="shared" si="244"/>
        <v>81352</v>
      </c>
      <c r="N131" s="109"/>
      <c r="O131" s="109">
        <v>71509</v>
      </c>
      <c r="P131" s="109">
        <f t="shared" si="245"/>
        <v>9843</v>
      </c>
      <c r="Q131" s="109">
        <v>2384</v>
      </c>
      <c r="R131" s="109">
        <v>5959</v>
      </c>
      <c r="S131" s="109">
        <v>1500</v>
      </c>
      <c r="T131" s="109"/>
      <c r="U131" s="109"/>
      <c r="V131" s="109"/>
      <c r="W131" s="109">
        <f t="shared" si="246"/>
        <v>0</v>
      </c>
      <c r="X131" s="109">
        <f t="shared" si="247"/>
        <v>0</v>
      </c>
      <c r="Y131" s="109"/>
      <c r="Z131" s="109">
        <f t="shared" si="248"/>
        <v>0</v>
      </c>
      <c r="AA131" s="109"/>
      <c r="AB131" s="109"/>
      <c r="AC131" s="109"/>
      <c r="AD131" s="109"/>
      <c r="AE131" s="109">
        <f t="shared" si="249"/>
        <v>0</v>
      </c>
      <c r="AF131" s="109"/>
      <c r="AG131" s="109"/>
      <c r="AH131" s="109">
        <f t="shared" si="250"/>
        <v>0</v>
      </c>
      <c r="AI131" s="109"/>
      <c r="AJ131" s="109"/>
      <c r="AK131" s="109"/>
      <c r="AL131" s="109"/>
      <c r="AM131" s="109"/>
      <c r="AN131" s="109"/>
      <c r="AO131" s="109">
        <f t="shared" si="251"/>
        <v>0</v>
      </c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>
        <f t="shared" si="252"/>
        <v>0</v>
      </c>
      <c r="AZ131" s="109"/>
      <c r="BA131" s="113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114"/>
      <c r="DH131" s="114"/>
      <c r="DI131" s="114"/>
      <c r="DJ131" s="114"/>
      <c r="DK131" s="114"/>
      <c r="DL131" s="114"/>
      <c r="DM131" s="114"/>
      <c r="DN131" s="114"/>
      <c r="DO131" s="114"/>
      <c r="DP131" s="114"/>
      <c r="DQ131" s="114"/>
      <c r="DR131" s="114"/>
      <c r="DS131" s="114"/>
      <c r="DT131" s="114"/>
      <c r="DU131" s="114"/>
      <c r="DV131" s="114"/>
      <c r="DW131" s="114"/>
      <c r="DX131" s="114"/>
      <c r="DY131" s="114"/>
      <c r="DZ131" s="114"/>
      <c r="EA131" s="114"/>
      <c r="EB131" s="114"/>
      <c r="EC131" s="114"/>
      <c r="ED131" s="114"/>
      <c r="EE131" s="114"/>
      <c r="EF131" s="114"/>
      <c r="EG131" s="114"/>
      <c r="EH131" s="114"/>
      <c r="EI131" s="114"/>
      <c r="EJ131" s="114"/>
      <c r="EK131" s="114"/>
      <c r="EL131" s="114"/>
      <c r="EM131" s="114"/>
      <c r="EN131" s="114"/>
      <c r="EO131" s="114"/>
      <c r="EP131" s="114"/>
      <c r="EQ131" s="114"/>
      <c r="ER131" s="114"/>
      <c r="ES131" s="114"/>
      <c r="ET131" s="114"/>
      <c r="EU131" s="114"/>
      <c r="EV131" s="114"/>
      <c r="EW131" s="114"/>
      <c r="EX131" s="114"/>
      <c r="EY131" s="114"/>
      <c r="EZ131" s="114"/>
      <c r="FA131" s="114"/>
      <c r="FB131" s="114"/>
      <c r="FC131" s="114"/>
      <c r="FD131" s="114"/>
      <c r="FE131" s="114"/>
      <c r="FF131" s="114"/>
      <c r="FG131" s="114"/>
      <c r="FH131" s="114"/>
      <c r="FI131" s="114"/>
      <c r="FJ131" s="114"/>
      <c r="FK131" s="114"/>
      <c r="FL131" s="114"/>
      <c r="FM131" s="114"/>
      <c r="FN131" s="114"/>
      <c r="FO131" s="114"/>
      <c r="FP131" s="114"/>
      <c r="FQ131" s="114"/>
      <c r="FR131" s="114"/>
      <c r="FS131" s="114"/>
      <c r="FT131" s="114"/>
      <c r="FU131" s="114"/>
      <c r="FV131" s="114"/>
      <c r="FW131" s="114"/>
      <c r="FX131" s="114"/>
      <c r="FY131" s="114"/>
      <c r="FZ131" s="114"/>
      <c r="GA131" s="114"/>
      <c r="GB131" s="114"/>
      <c r="GC131" s="114"/>
      <c r="GD131" s="114"/>
      <c r="GE131" s="114"/>
      <c r="GF131" s="114"/>
      <c r="GG131" s="114"/>
      <c r="GH131" s="114"/>
      <c r="GI131" s="114"/>
      <c r="GJ131" s="114"/>
      <c r="GK131" s="114"/>
      <c r="GL131" s="114"/>
      <c r="GM131" s="114"/>
      <c r="GN131" s="114"/>
      <c r="GO131" s="114"/>
      <c r="GP131" s="114"/>
      <c r="GQ131" s="114"/>
      <c r="GR131" s="114"/>
      <c r="GS131" s="114"/>
      <c r="GT131" s="114"/>
      <c r="GU131" s="114"/>
      <c r="GV131" s="114"/>
      <c r="GW131" s="114"/>
      <c r="GX131" s="114"/>
      <c r="GY131" s="114"/>
      <c r="GZ131" s="114"/>
      <c r="HA131" s="114"/>
      <c r="HB131" s="114"/>
      <c r="HC131" s="114"/>
      <c r="HD131" s="114"/>
      <c r="HE131" s="114"/>
      <c r="HF131" s="114"/>
      <c r="HG131" s="114"/>
      <c r="HH131" s="114"/>
      <c r="HI131" s="114"/>
      <c r="HJ131" s="114"/>
      <c r="HK131" s="114"/>
      <c r="HL131" s="114"/>
      <c r="HM131" s="114"/>
      <c r="HN131" s="114"/>
      <c r="HO131" s="114"/>
      <c r="HP131" s="114"/>
      <c r="HQ131" s="114"/>
      <c r="HR131" s="114"/>
      <c r="HS131" s="114"/>
      <c r="HT131" s="114"/>
      <c r="HU131" s="114"/>
      <c r="HV131" s="114"/>
      <c r="HW131" s="114"/>
      <c r="HX131" s="114"/>
      <c r="HY131" s="114"/>
      <c r="HZ131" s="114"/>
      <c r="IA131" s="114"/>
      <c r="IB131" s="114"/>
    </row>
    <row r="132" s="98" customFormat="1" ht="25" customHeight="1" spans="1:236">
      <c r="A132" s="112"/>
      <c r="B132" s="107">
        <v>2101102</v>
      </c>
      <c r="C132" s="110" t="s">
        <v>59</v>
      </c>
      <c r="D132" s="109">
        <f t="shared" si="240"/>
        <v>147353</v>
      </c>
      <c r="E132" s="109">
        <f t="shared" si="241"/>
        <v>0</v>
      </c>
      <c r="F132" s="109">
        <f t="shared" si="242"/>
        <v>0</v>
      </c>
      <c r="G132" s="109"/>
      <c r="H132" s="109">
        <f t="shared" si="243"/>
        <v>0</v>
      </c>
      <c r="I132" s="109"/>
      <c r="J132" s="109"/>
      <c r="K132" s="109"/>
      <c r="L132" s="109"/>
      <c r="M132" s="109">
        <f t="shared" si="244"/>
        <v>0</v>
      </c>
      <c r="N132" s="109"/>
      <c r="O132" s="109"/>
      <c r="P132" s="109">
        <f t="shared" si="245"/>
        <v>0</v>
      </c>
      <c r="Q132" s="109"/>
      <c r="R132" s="109"/>
      <c r="S132" s="109"/>
      <c r="T132" s="109"/>
      <c r="U132" s="109"/>
      <c r="V132" s="109"/>
      <c r="W132" s="109">
        <f t="shared" si="246"/>
        <v>147353</v>
      </c>
      <c r="X132" s="109">
        <f t="shared" si="247"/>
        <v>0</v>
      </c>
      <c r="Y132" s="109"/>
      <c r="Z132" s="109">
        <f t="shared" si="248"/>
        <v>0</v>
      </c>
      <c r="AA132" s="109"/>
      <c r="AB132" s="109"/>
      <c r="AC132" s="109"/>
      <c r="AD132" s="109"/>
      <c r="AE132" s="109">
        <f t="shared" si="249"/>
        <v>147353</v>
      </c>
      <c r="AF132" s="109"/>
      <c r="AG132" s="109">
        <v>129325</v>
      </c>
      <c r="AH132" s="109">
        <f t="shared" si="250"/>
        <v>18028</v>
      </c>
      <c r="AI132" s="109">
        <v>4311</v>
      </c>
      <c r="AJ132" s="109">
        <v>10777</v>
      </c>
      <c r="AK132" s="109">
        <v>2940</v>
      </c>
      <c r="AL132" s="109"/>
      <c r="AM132" s="109"/>
      <c r="AN132" s="109"/>
      <c r="AO132" s="109">
        <f t="shared" si="251"/>
        <v>0</v>
      </c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>
        <f t="shared" si="252"/>
        <v>0</v>
      </c>
      <c r="AZ132" s="109"/>
      <c r="BA132" s="113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4"/>
      <c r="DR132" s="114"/>
      <c r="DS132" s="114"/>
      <c r="DT132" s="114"/>
      <c r="DU132" s="114"/>
      <c r="DV132" s="114"/>
      <c r="DW132" s="114"/>
      <c r="DX132" s="114"/>
      <c r="DY132" s="114"/>
      <c r="DZ132" s="114"/>
      <c r="EA132" s="114"/>
      <c r="EB132" s="114"/>
      <c r="EC132" s="114"/>
      <c r="ED132" s="114"/>
      <c r="EE132" s="114"/>
      <c r="EF132" s="114"/>
      <c r="EG132" s="114"/>
      <c r="EH132" s="114"/>
      <c r="EI132" s="114"/>
      <c r="EJ132" s="114"/>
      <c r="EK132" s="114"/>
      <c r="EL132" s="114"/>
      <c r="EM132" s="114"/>
      <c r="EN132" s="114"/>
      <c r="EO132" s="114"/>
      <c r="EP132" s="114"/>
      <c r="EQ132" s="114"/>
      <c r="ER132" s="114"/>
      <c r="ES132" s="114"/>
      <c r="ET132" s="114"/>
      <c r="EU132" s="114"/>
      <c r="EV132" s="114"/>
      <c r="EW132" s="114"/>
      <c r="EX132" s="114"/>
      <c r="EY132" s="114"/>
      <c r="EZ132" s="114"/>
      <c r="FA132" s="114"/>
      <c r="FB132" s="114"/>
      <c r="FC132" s="114"/>
      <c r="FD132" s="114"/>
      <c r="FE132" s="114"/>
      <c r="FF132" s="114"/>
      <c r="FG132" s="114"/>
      <c r="FH132" s="114"/>
      <c r="FI132" s="114"/>
      <c r="FJ132" s="114"/>
      <c r="FK132" s="114"/>
      <c r="FL132" s="114"/>
      <c r="FM132" s="114"/>
      <c r="FN132" s="114"/>
      <c r="FO132" s="114"/>
      <c r="FP132" s="114"/>
      <c r="FQ132" s="114"/>
      <c r="FR132" s="114"/>
      <c r="FS132" s="114"/>
      <c r="FT132" s="114"/>
      <c r="FU132" s="114"/>
      <c r="FV132" s="114"/>
      <c r="FW132" s="114"/>
      <c r="FX132" s="114"/>
      <c r="FY132" s="114"/>
      <c r="FZ132" s="114"/>
      <c r="GA132" s="114"/>
      <c r="GB132" s="114"/>
      <c r="GC132" s="114"/>
      <c r="GD132" s="114"/>
      <c r="GE132" s="114"/>
      <c r="GF132" s="114"/>
      <c r="GG132" s="114"/>
      <c r="GH132" s="114"/>
      <c r="GI132" s="114"/>
      <c r="GJ132" s="114"/>
      <c r="GK132" s="114"/>
      <c r="GL132" s="114"/>
      <c r="GM132" s="114"/>
      <c r="GN132" s="114"/>
      <c r="GO132" s="114"/>
      <c r="GP132" s="114"/>
      <c r="GQ132" s="114"/>
      <c r="GR132" s="114"/>
      <c r="GS132" s="114"/>
      <c r="GT132" s="114"/>
      <c r="GU132" s="114"/>
      <c r="GV132" s="114"/>
      <c r="GW132" s="114"/>
      <c r="GX132" s="114"/>
      <c r="GY132" s="114"/>
      <c r="GZ132" s="114"/>
      <c r="HA132" s="114"/>
      <c r="HB132" s="114"/>
      <c r="HC132" s="114"/>
      <c r="HD132" s="114"/>
      <c r="HE132" s="114"/>
      <c r="HF132" s="114"/>
      <c r="HG132" s="114"/>
      <c r="HH132" s="114"/>
      <c r="HI132" s="114"/>
      <c r="HJ132" s="114"/>
      <c r="HK132" s="114"/>
      <c r="HL132" s="114"/>
      <c r="HM132" s="114"/>
      <c r="HN132" s="114"/>
      <c r="HO132" s="114"/>
      <c r="HP132" s="114"/>
      <c r="HQ132" s="114"/>
      <c r="HR132" s="114"/>
      <c r="HS132" s="114"/>
      <c r="HT132" s="114"/>
      <c r="HU132" s="114"/>
      <c r="HV132" s="114"/>
      <c r="HW132" s="114"/>
      <c r="HX132" s="114"/>
      <c r="HY132" s="114"/>
      <c r="HZ132" s="114"/>
      <c r="IA132" s="114"/>
      <c r="IB132" s="114"/>
    </row>
    <row r="133" s="98" customFormat="1" ht="25" customHeight="1" spans="1:236">
      <c r="A133" s="112"/>
      <c r="B133" s="107">
        <v>2210201</v>
      </c>
      <c r="C133" s="110" t="s">
        <v>60</v>
      </c>
      <c r="D133" s="109">
        <f t="shared" si="240"/>
        <v>401669</v>
      </c>
      <c r="E133" s="109">
        <f t="shared" si="241"/>
        <v>143019</v>
      </c>
      <c r="F133" s="109">
        <f t="shared" si="242"/>
        <v>0</v>
      </c>
      <c r="G133" s="109"/>
      <c r="H133" s="109">
        <f t="shared" si="243"/>
        <v>0</v>
      </c>
      <c r="I133" s="109"/>
      <c r="J133" s="109"/>
      <c r="K133" s="109"/>
      <c r="L133" s="109"/>
      <c r="M133" s="109">
        <f t="shared" si="244"/>
        <v>0</v>
      </c>
      <c r="N133" s="109"/>
      <c r="O133" s="109"/>
      <c r="P133" s="109">
        <f t="shared" si="245"/>
        <v>0</v>
      </c>
      <c r="Q133" s="109"/>
      <c r="R133" s="109"/>
      <c r="S133" s="109"/>
      <c r="T133" s="109"/>
      <c r="U133" s="109">
        <v>143019</v>
      </c>
      <c r="V133" s="109"/>
      <c r="W133" s="109">
        <f t="shared" si="246"/>
        <v>258650</v>
      </c>
      <c r="X133" s="109">
        <f t="shared" si="247"/>
        <v>0</v>
      </c>
      <c r="Y133" s="109"/>
      <c r="Z133" s="109">
        <f t="shared" si="248"/>
        <v>0</v>
      </c>
      <c r="AA133" s="109"/>
      <c r="AB133" s="109"/>
      <c r="AC133" s="109"/>
      <c r="AD133" s="109"/>
      <c r="AE133" s="109">
        <f t="shared" si="249"/>
        <v>0</v>
      </c>
      <c r="AF133" s="109"/>
      <c r="AG133" s="109"/>
      <c r="AH133" s="109">
        <f t="shared" si="250"/>
        <v>0</v>
      </c>
      <c r="AI133" s="109"/>
      <c r="AJ133" s="109"/>
      <c r="AK133" s="109"/>
      <c r="AL133" s="109"/>
      <c r="AM133" s="109">
        <v>258650</v>
      </c>
      <c r="AN133" s="109"/>
      <c r="AO133" s="109">
        <f t="shared" si="251"/>
        <v>0</v>
      </c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>
        <f t="shared" si="252"/>
        <v>0</v>
      </c>
      <c r="AZ133" s="109"/>
      <c r="BA133" s="113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114"/>
      <c r="DH133" s="114"/>
      <c r="DI133" s="114"/>
      <c r="DJ133" s="114"/>
      <c r="DK133" s="114"/>
      <c r="DL133" s="114"/>
      <c r="DM133" s="114"/>
      <c r="DN133" s="114"/>
      <c r="DO133" s="114"/>
      <c r="DP133" s="114"/>
      <c r="DQ133" s="114"/>
      <c r="DR133" s="114"/>
      <c r="DS133" s="114"/>
      <c r="DT133" s="114"/>
      <c r="DU133" s="114"/>
      <c r="DV133" s="114"/>
      <c r="DW133" s="114"/>
      <c r="DX133" s="114"/>
      <c r="DY133" s="114"/>
      <c r="DZ133" s="114"/>
      <c r="EA133" s="114"/>
      <c r="EB133" s="114"/>
      <c r="EC133" s="114"/>
      <c r="ED133" s="114"/>
      <c r="EE133" s="114"/>
      <c r="EF133" s="114"/>
      <c r="EG133" s="114"/>
      <c r="EH133" s="114"/>
      <c r="EI133" s="114"/>
      <c r="EJ133" s="114"/>
      <c r="EK133" s="114"/>
      <c r="EL133" s="114"/>
      <c r="EM133" s="114"/>
      <c r="EN133" s="114"/>
      <c r="EO133" s="114"/>
      <c r="EP133" s="114"/>
      <c r="EQ133" s="114"/>
      <c r="ER133" s="114"/>
      <c r="ES133" s="114"/>
      <c r="ET133" s="114"/>
      <c r="EU133" s="114"/>
      <c r="EV133" s="114"/>
      <c r="EW133" s="114"/>
      <c r="EX133" s="114"/>
      <c r="EY133" s="114"/>
      <c r="EZ133" s="114"/>
      <c r="FA133" s="114"/>
      <c r="FB133" s="114"/>
      <c r="FC133" s="114"/>
      <c r="FD133" s="114"/>
      <c r="FE133" s="114"/>
      <c r="FF133" s="114"/>
      <c r="FG133" s="114"/>
      <c r="FH133" s="114"/>
      <c r="FI133" s="114"/>
      <c r="FJ133" s="114"/>
      <c r="FK133" s="114"/>
      <c r="FL133" s="114"/>
      <c r="FM133" s="114"/>
      <c r="FN133" s="114"/>
      <c r="FO133" s="114"/>
      <c r="FP133" s="114"/>
      <c r="FQ133" s="114"/>
      <c r="FR133" s="114"/>
      <c r="FS133" s="114"/>
      <c r="FT133" s="114"/>
      <c r="FU133" s="114"/>
      <c r="FV133" s="114"/>
      <c r="FW133" s="114"/>
      <c r="FX133" s="114"/>
      <c r="FY133" s="114"/>
      <c r="FZ133" s="114"/>
      <c r="GA133" s="114"/>
      <c r="GB133" s="114"/>
      <c r="GC133" s="114"/>
      <c r="GD133" s="114"/>
      <c r="GE133" s="114"/>
      <c r="GF133" s="114"/>
      <c r="GG133" s="114"/>
      <c r="GH133" s="114"/>
      <c r="GI133" s="114"/>
      <c r="GJ133" s="114"/>
      <c r="GK133" s="114"/>
      <c r="GL133" s="114"/>
      <c r="GM133" s="114"/>
      <c r="GN133" s="114"/>
      <c r="GO133" s="114"/>
      <c r="GP133" s="114"/>
      <c r="GQ133" s="114"/>
      <c r="GR133" s="114"/>
      <c r="GS133" s="114"/>
      <c r="GT133" s="114"/>
      <c r="GU133" s="114"/>
      <c r="GV133" s="114"/>
      <c r="GW133" s="114"/>
      <c r="GX133" s="114"/>
      <c r="GY133" s="114"/>
      <c r="GZ133" s="114"/>
      <c r="HA133" s="114"/>
      <c r="HB133" s="114"/>
      <c r="HC133" s="114"/>
      <c r="HD133" s="114"/>
      <c r="HE133" s="114"/>
      <c r="HF133" s="114"/>
      <c r="HG133" s="114"/>
      <c r="HH133" s="114"/>
      <c r="HI133" s="114"/>
      <c r="HJ133" s="114"/>
      <c r="HK133" s="114"/>
      <c r="HL133" s="114"/>
      <c r="HM133" s="114"/>
      <c r="HN133" s="114"/>
      <c r="HO133" s="114"/>
      <c r="HP133" s="114"/>
      <c r="HQ133" s="114"/>
      <c r="HR133" s="114"/>
      <c r="HS133" s="114"/>
      <c r="HT133" s="114"/>
      <c r="HU133" s="114"/>
      <c r="HV133" s="114"/>
      <c r="HW133" s="114"/>
      <c r="HX133" s="114"/>
      <c r="HY133" s="114"/>
      <c r="HZ133" s="114"/>
      <c r="IA133" s="114"/>
      <c r="IB133" s="114"/>
    </row>
    <row r="134" s="98" customFormat="1" ht="25" customHeight="1" spans="1:236">
      <c r="A134" s="112" t="s">
        <v>78</v>
      </c>
      <c r="B134" s="107"/>
      <c r="C134" s="108" t="s">
        <v>54</v>
      </c>
      <c r="D134" s="109">
        <f t="shared" ref="D134:AZ134" si="253">D135+D136+D137+D138+D139+D140</f>
        <v>5359370</v>
      </c>
      <c r="E134" s="109">
        <f t="shared" si="253"/>
        <v>2027370</v>
      </c>
      <c r="F134" s="109">
        <f t="shared" si="253"/>
        <v>1539890</v>
      </c>
      <c r="G134" s="109">
        <f t="shared" si="253"/>
        <v>739080</v>
      </c>
      <c r="H134" s="109">
        <f t="shared" si="253"/>
        <v>739220</v>
      </c>
      <c r="I134" s="109">
        <f t="shared" si="253"/>
        <v>604320</v>
      </c>
      <c r="J134" s="109">
        <f t="shared" si="253"/>
        <v>42500</v>
      </c>
      <c r="K134" s="109">
        <f t="shared" si="253"/>
        <v>92400</v>
      </c>
      <c r="L134" s="109">
        <f t="shared" si="253"/>
        <v>61590</v>
      </c>
      <c r="M134" s="109">
        <f t="shared" si="253"/>
        <v>326272</v>
      </c>
      <c r="N134" s="109">
        <f t="shared" si="253"/>
        <v>214944</v>
      </c>
      <c r="O134" s="109">
        <f t="shared" si="253"/>
        <v>80604</v>
      </c>
      <c r="P134" s="109">
        <f t="shared" si="253"/>
        <v>30724</v>
      </c>
      <c r="Q134" s="109">
        <f t="shared" si="253"/>
        <v>2687</v>
      </c>
      <c r="R134" s="109">
        <f t="shared" si="253"/>
        <v>6717</v>
      </c>
      <c r="S134" s="109">
        <f t="shared" si="253"/>
        <v>1320</v>
      </c>
      <c r="T134" s="109">
        <f t="shared" si="253"/>
        <v>20000</v>
      </c>
      <c r="U134" s="109">
        <f t="shared" si="253"/>
        <v>161208</v>
      </c>
      <c r="V134" s="109">
        <f t="shared" si="253"/>
        <v>0</v>
      </c>
      <c r="W134" s="109">
        <f t="shared" si="253"/>
        <v>2427673</v>
      </c>
      <c r="X134" s="109">
        <f t="shared" si="253"/>
        <v>1784517</v>
      </c>
      <c r="Y134" s="109">
        <f t="shared" si="253"/>
        <v>841668</v>
      </c>
      <c r="Z134" s="109">
        <f t="shared" si="253"/>
        <v>872710</v>
      </c>
      <c r="AA134" s="109">
        <f t="shared" si="253"/>
        <v>709860</v>
      </c>
      <c r="AB134" s="109">
        <f t="shared" si="253"/>
        <v>51250</v>
      </c>
      <c r="AC134" s="109">
        <f t="shared" si="253"/>
        <v>111600</v>
      </c>
      <c r="AD134" s="109">
        <f t="shared" si="253"/>
        <v>70139</v>
      </c>
      <c r="AE134" s="109">
        <f t="shared" si="253"/>
        <v>370453</v>
      </c>
      <c r="AF134" s="109">
        <f t="shared" si="253"/>
        <v>259646</v>
      </c>
      <c r="AG134" s="109">
        <f t="shared" si="253"/>
        <v>97188</v>
      </c>
      <c r="AH134" s="109">
        <f t="shared" si="253"/>
        <v>13619</v>
      </c>
      <c r="AI134" s="109">
        <f t="shared" si="253"/>
        <v>3240</v>
      </c>
      <c r="AJ134" s="109">
        <f t="shared" si="253"/>
        <v>8099</v>
      </c>
      <c r="AK134" s="109">
        <f t="shared" si="253"/>
        <v>2280</v>
      </c>
      <c r="AL134" s="109">
        <f t="shared" si="253"/>
        <v>0</v>
      </c>
      <c r="AM134" s="109">
        <f t="shared" si="253"/>
        <v>186183</v>
      </c>
      <c r="AN134" s="109">
        <f t="shared" si="253"/>
        <v>86520</v>
      </c>
      <c r="AO134" s="109">
        <f t="shared" si="253"/>
        <v>876139</v>
      </c>
      <c r="AP134" s="109">
        <f t="shared" si="253"/>
        <v>100000</v>
      </c>
      <c r="AQ134" s="109">
        <f t="shared" si="253"/>
        <v>500000</v>
      </c>
      <c r="AR134" s="109">
        <f t="shared" si="253"/>
        <v>646400</v>
      </c>
      <c r="AS134" s="109">
        <f t="shared" si="253"/>
        <v>34739</v>
      </c>
      <c r="AT134" s="109">
        <f t="shared" si="253"/>
        <v>165000</v>
      </c>
      <c r="AU134" s="109">
        <f t="shared" si="253"/>
        <v>5000</v>
      </c>
      <c r="AV134" s="109">
        <f t="shared" si="253"/>
        <v>5000</v>
      </c>
      <c r="AW134" s="109">
        <f t="shared" si="253"/>
        <v>20000</v>
      </c>
      <c r="AX134" s="109">
        <f t="shared" si="253"/>
        <v>0</v>
      </c>
      <c r="AY134" s="109">
        <f t="shared" si="253"/>
        <v>28188</v>
      </c>
      <c r="AZ134" s="109">
        <f t="shared" si="253"/>
        <v>28188</v>
      </c>
      <c r="BA134" s="106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114"/>
      <c r="DH134" s="114"/>
      <c r="DI134" s="114"/>
      <c r="DJ134" s="114"/>
      <c r="DK134" s="114"/>
      <c r="DL134" s="114"/>
      <c r="DM134" s="114"/>
      <c r="DN134" s="114"/>
      <c r="DO134" s="114"/>
      <c r="DP134" s="114"/>
      <c r="DQ134" s="114"/>
      <c r="DR134" s="114"/>
      <c r="DS134" s="114"/>
      <c r="DT134" s="114"/>
      <c r="DU134" s="114"/>
      <c r="DV134" s="114"/>
      <c r="DW134" s="114"/>
      <c r="DX134" s="114"/>
      <c r="DY134" s="114"/>
      <c r="DZ134" s="114"/>
      <c r="EA134" s="114"/>
      <c r="EB134" s="114"/>
      <c r="EC134" s="114"/>
      <c r="ED134" s="114"/>
      <c r="EE134" s="114"/>
      <c r="EF134" s="114"/>
      <c r="EG134" s="114"/>
      <c r="EH134" s="114"/>
      <c r="EI134" s="114"/>
      <c r="EJ134" s="114"/>
      <c r="EK134" s="114"/>
      <c r="EL134" s="114"/>
      <c r="EM134" s="114"/>
      <c r="EN134" s="114"/>
      <c r="EO134" s="114"/>
      <c r="EP134" s="114"/>
      <c r="EQ134" s="114"/>
      <c r="ER134" s="114"/>
      <c r="ES134" s="114"/>
      <c r="ET134" s="114"/>
      <c r="EU134" s="114"/>
      <c r="EV134" s="114"/>
      <c r="EW134" s="114"/>
      <c r="EX134" s="114"/>
      <c r="EY134" s="114"/>
      <c r="EZ134" s="114"/>
      <c r="FA134" s="114"/>
      <c r="FB134" s="114"/>
      <c r="FC134" s="114"/>
      <c r="FD134" s="114"/>
      <c r="FE134" s="114"/>
      <c r="FF134" s="114"/>
      <c r="FG134" s="114"/>
      <c r="FH134" s="114"/>
      <c r="FI134" s="114"/>
      <c r="FJ134" s="114"/>
      <c r="FK134" s="114"/>
      <c r="FL134" s="114"/>
      <c r="FM134" s="114"/>
      <c r="FN134" s="114"/>
      <c r="FO134" s="114"/>
      <c r="FP134" s="114"/>
      <c r="FQ134" s="114"/>
      <c r="FR134" s="114"/>
      <c r="FS134" s="114"/>
      <c r="FT134" s="114"/>
      <c r="FU134" s="114"/>
      <c r="FV134" s="114"/>
      <c r="FW134" s="114"/>
      <c r="FX134" s="114"/>
      <c r="FY134" s="114"/>
      <c r="FZ134" s="114"/>
      <c r="GA134" s="114"/>
      <c r="GB134" s="114"/>
      <c r="GC134" s="114"/>
      <c r="GD134" s="114"/>
      <c r="GE134" s="114"/>
      <c r="GF134" s="114"/>
      <c r="GG134" s="114"/>
      <c r="GH134" s="114"/>
      <c r="GI134" s="114"/>
      <c r="GJ134" s="114"/>
      <c r="GK134" s="114"/>
      <c r="GL134" s="114"/>
      <c r="GM134" s="114"/>
      <c r="GN134" s="114"/>
      <c r="GO134" s="114"/>
      <c r="GP134" s="114"/>
      <c r="GQ134" s="114"/>
      <c r="GR134" s="114"/>
      <c r="GS134" s="114"/>
      <c r="GT134" s="114"/>
      <c r="GU134" s="114"/>
      <c r="GV134" s="114"/>
      <c r="GW134" s="114"/>
      <c r="GX134" s="114"/>
      <c r="GY134" s="114"/>
      <c r="GZ134" s="114"/>
      <c r="HA134" s="114"/>
      <c r="HB134" s="114"/>
      <c r="HC134" s="114"/>
      <c r="HD134" s="114"/>
      <c r="HE134" s="114"/>
      <c r="HF134" s="114"/>
      <c r="HG134" s="114"/>
      <c r="HH134" s="114"/>
      <c r="HI134" s="114"/>
      <c r="HJ134" s="114"/>
      <c r="HK134" s="114"/>
      <c r="HL134" s="114"/>
      <c r="HM134" s="114"/>
      <c r="HN134" s="114"/>
      <c r="HO134" s="114"/>
      <c r="HP134" s="114"/>
      <c r="HQ134" s="114"/>
      <c r="HR134" s="114"/>
      <c r="HS134" s="114"/>
      <c r="HT134" s="114"/>
      <c r="HU134" s="114"/>
      <c r="HV134" s="114"/>
      <c r="HW134" s="114"/>
      <c r="HX134" s="114"/>
      <c r="HY134" s="114"/>
      <c r="HZ134" s="114"/>
      <c r="IA134" s="114"/>
      <c r="IB134" s="114"/>
    </row>
    <row r="135" s="98" customFormat="1" ht="25" customHeight="1" spans="1:236">
      <c r="A135" s="112"/>
      <c r="B135" s="107">
        <v>2010301</v>
      </c>
      <c r="C135" s="110" t="s">
        <v>55</v>
      </c>
      <c r="D135" s="109">
        <f t="shared" ref="D135:D140" si="254">E135+W135+AO135+AY135</f>
        <v>2464217</v>
      </c>
      <c r="E135" s="109">
        <f t="shared" ref="E135:E140" si="255">F135+M135+U135+V135</f>
        <v>1559890</v>
      </c>
      <c r="F135" s="109">
        <f t="shared" ref="F135:F140" si="256">G135+H135+L135</f>
        <v>1539890</v>
      </c>
      <c r="G135" s="109">
        <v>739080</v>
      </c>
      <c r="H135" s="109">
        <f t="shared" ref="H135:H140" si="257">I135+J135+K135</f>
        <v>739220</v>
      </c>
      <c r="I135" s="109">
        <v>604320</v>
      </c>
      <c r="J135" s="109">
        <v>42500</v>
      </c>
      <c r="K135" s="109">
        <v>92400</v>
      </c>
      <c r="L135" s="109">
        <v>61590</v>
      </c>
      <c r="M135" s="109">
        <f t="shared" ref="M135:M140" si="258">N135+O135+P135</f>
        <v>20000</v>
      </c>
      <c r="N135" s="109"/>
      <c r="O135" s="109"/>
      <c r="P135" s="109">
        <f t="shared" ref="P135:P140" si="259">Q135+R135+S135+T135</f>
        <v>20000</v>
      </c>
      <c r="Q135" s="109"/>
      <c r="R135" s="109"/>
      <c r="S135" s="109"/>
      <c r="T135" s="109">
        <v>20000</v>
      </c>
      <c r="U135" s="109"/>
      <c r="V135" s="109"/>
      <c r="W135" s="109">
        <f t="shared" ref="W135:W140" si="260">X135+AE135+AM135+AN135</f>
        <v>0</v>
      </c>
      <c r="X135" s="109">
        <f t="shared" ref="X135:X140" si="261">Y135+Z135+AD135</f>
        <v>0</v>
      </c>
      <c r="Y135" s="109"/>
      <c r="Z135" s="109">
        <f t="shared" ref="Z135:Z140" si="262">AA135+AB135+AC135</f>
        <v>0</v>
      </c>
      <c r="AA135" s="109"/>
      <c r="AB135" s="109"/>
      <c r="AC135" s="109"/>
      <c r="AD135" s="109"/>
      <c r="AE135" s="109">
        <f t="shared" ref="AE135:AE140" si="263">AF135+AG135+AH135</f>
        <v>0</v>
      </c>
      <c r="AF135" s="109"/>
      <c r="AG135" s="109"/>
      <c r="AH135" s="109">
        <f t="shared" ref="AH135:AH140" si="264">AI135+AJ135+AK135+AL135</f>
        <v>0</v>
      </c>
      <c r="AI135" s="109"/>
      <c r="AJ135" s="109"/>
      <c r="AK135" s="109"/>
      <c r="AL135" s="109"/>
      <c r="AM135" s="109"/>
      <c r="AN135" s="109"/>
      <c r="AO135" s="109">
        <f t="shared" ref="AO135:AO140" si="265">AR135+AS135+AT135+AU135+AV135+AW135+AX135</f>
        <v>876139</v>
      </c>
      <c r="AP135" s="109">
        <v>100000</v>
      </c>
      <c r="AQ135" s="109">
        <v>500000</v>
      </c>
      <c r="AR135" s="109">
        <v>646400</v>
      </c>
      <c r="AS135" s="109">
        <v>34739</v>
      </c>
      <c r="AT135" s="109">
        <v>165000</v>
      </c>
      <c r="AU135" s="109">
        <v>5000</v>
      </c>
      <c r="AV135" s="109">
        <v>5000</v>
      </c>
      <c r="AW135" s="109">
        <v>20000</v>
      </c>
      <c r="AX135" s="109"/>
      <c r="AY135" s="109">
        <f t="shared" ref="AY135:AY140" si="266">AZ135</f>
        <v>28188</v>
      </c>
      <c r="AZ135" s="109">
        <v>28188</v>
      </c>
      <c r="BA135" s="113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114"/>
      <c r="DH135" s="114"/>
      <c r="DI135" s="114"/>
      <c r="DJ135" s="114"/>
      <c r="DK135" s="114"/>
      <c r="DL135" s="114"/>
      <c r="DM135" s="114"/>
      <c r="DN135" s="114"/>
      <c r="DO135" s="114"/>
      <c r="DP135" s="114"/>
      <c r="DQ135" s="114"/>
      <c r="DR135" s="114"/>
      <c r="DS135" s="114"/>
      <c r="DT135" s="114"/>
      <c r="DU135" s="114"/>
      <c r="DV135" s="114"/>
      <c r="DW135" s="114"/>
      <c r="DX135" s="114"/>
      <c r="DY135" s="114"/>
      <c r="DZ135" s="114"/>
      <c r="EA135" s="114"/>
      <c r="EB135" s="114"/>
      <c r="EC135" s="114"/>
      <c r="ED135" s="114"/>
      <c r="EE135" s="114"/>
      <c r="EF135" s="114"/>
      <c r="EG135" s="114"/>
      <c r="EH135" s="114"/>
      <c r="EI135" s="114"/>
      <c r="EJ135" s="114"/>
      <c r="EK135" s="114"/>
      <c r="EL135" s="114"/>
      <c r="EM135" s="114"/>
      <c r="EN135" s="114"/>
      <c r="EO135" s="114"/>
      <c r="EP135" s="114"/>
      <c r="EQ135" s="114"/>
      <c r="ER135" s="114"/>
      <c r="ES135" s="114"/>
      <c r="ET135" s="114"/>
      <c r="EU135" s="114"/>
      <c r="EV135" s="114"/>
      <c r="EW135" s="114"/>
      <c r="EX135" s="114"/>
      <c r="EY135" s="114"/>
      <c r="EZ135" s="114"/>
      <c r="FA135" s="114"/>
      <c r="FB135" s="114"/>
      <c r="FC135" s="114"/>
      <c r="FD135" s="114"/>
      <c r="FE135" s="114"/>
      <c r="FF135" s="114"/>
      <c r="FG135" s="114"/>
      <c r="FH135" s="114"/>
      <c r="FI135" s="114"/>
      <c r="FJ135" s="114"/>
      <c r="FK135" s="114"/>
      <c r="FL135" s="114"/>
      <c r="FM135" s="114"/>
      <c r="FN135" s="114"/>
      <c r="FO135" s="114"/>
      <c r="FP135" s="114"/>
      <c r="FQ135" s="114"/>
      <c r="FR135" s="114"/>
      <c r="FS135" s="114"/>
      <c r="FT135" s="114"/>
      <c r="FU135" s="114"/>
      <c r="FV135" s="114"/>
      <c r="FW135" s="114"/>
      <c r="FX135" s="114"/>
      <c r="FY135" s="114"/>
      <c r="FZ135" s="114"/>
      <c r="GA135" s="114"/>
      <c r="GB135" s="114"/>
      <c r="GC135" s="114"/>
      <c r="GD135" s="114"/>
      <c r="GE135" s="114"/>
      <c r="GF135" s="114"/>
      <c r="GG135" s="114"/>
      <c r="GH135" s="114"/>
      <c r="GI135" s="114"/>
      <c r="GJ135" s="114"/>
      <c r="GK135" s="114"/>
      <c r="GL135" s="114"/>
      <c r="GM135" s="114"/>
      <c r="GN135" s="114"/>
      <c r="GO135" s="114"/>
      <c r="GP135" s="114"/>
      <c r="GQ135" s="114"/>
      <c r="GR135" s="114"/>
      <c r="GS135" s="114"/>
      <c r="GT135" s="114"/>
      <c r="GU135" s="114"/>
      <c r="GV135" s="114"/>
      <c r="GW135" s="114"/>
      <c r="GX135" s="114"/>
      <c r="GY135" s="114"/>
      <c r="GZ135" s="114"/>
      <c r="HA135" s="114"/>
      <c r="HB135" s="114"/>
      <c r="HC135" s="114"/>
      <c r="HD135" s="114"/>
      <c r="HE135" s="114"/>
      <c r="HF135" s="114"/>
      <c r="HG135" s="114"/>
      <c r="HH135" s="114"/>
      <c r="HI135" s="114"/>
      <c r="HJ135" s="114"/>
      <c r="HK135" s="114"/>
      <c r="HL135" s="114"/>
      <c r="HM135" s="114"/>
      <c r="HN135" s="114"/>
      <c r="HO135" s="114"/>
      <c r="HP135" s="114"/>
      <c r="HQ135" s="114"/>
      <c r="HR135" s="114"/>
      <c r="HS135" s="114"/>
      <c r="HT135" s="114"/>
      <c r="HU135" s="114"/>
      <c r="HV135" s="114"/>
      <c r="HW135" s="114"/>
      <c r="HX135" s="114"/>
      <c r="HY135" s="114"/>
      <c r="HZ135" s="114"/>
      <c r="IA135" s="114"/>
      <c r="IB135" s="114"/>
    </row>
    <row r="136" s="98" customFormat="1" ht="25" customHeight="1" spans="1:236">
      <c r="A136" s="112"/>
      <c r="B136" s="107">
        <v>2010350</v>
      </c>
      <c r="C136" s="110" t="s">
        <v>56</v>
      </c>
      <c r="D136" s="109">
        <f t="shared" si="254"/>
        <v>1871037</v>
      </c>
      <c r="E136" s="109">
        <f t="shared" si="255"/>
        <v>0</v>
      </c>
      <c r="F136" s="109">
        <f t="shared" si="256"/>
        <v>0</v>
      </c>
      <c r="G136" s="109"/>
      <c r="H136" s="109">
        <f t="shared" si="257"/>
        <v>0</v>
      </c>
      <c r="I136" s="109"/>
      <c r="J136" s="109"/>
      <c r="K136" s="109"/>
      <c r="L136" s="109"/>
      <c r="M136" s="109">
        <f t="shared" si="258"/>
        <v>0</v>
      </c>
      <c r="N136" s="109"/>
      <c r="O136" s="109"/>
      <c r="P136" s="109">
        <f t="shared" si="259"/>
        <v>0</v>
      </c>
      <c r="Q136" s="109"/>
      <c r="R136" s="109"/>
      <c r="S136" s="109"/>
      <c r="T136" s="109"/>
      <c r="U136" s="109"/>
      <c r="V136" s="109"/>
      <c r="W136" s="109">
        <f t="shared" si="260"/>
        <v>1871037</v>
      </c>
      <c r="X136" s="109">
        <f t="shared" si="261"/>
        <v>1784517</v>
      </c>
      <c r="Y136" s="109">
        <v>841668</v>
      </c>
      <c r="Z136" s="109">
        <f t="shared" si="262"/>
        <v>872710</v>
      </c>
      <c r="AA136" s="109">
        <v>709860</v>
      </c>
      <c r="AB136" s="109">
        <v>51250</v>
      </c>
      <c r="AC136" s="109">
        <v>111600</v>
      </c>
      <c r="AD136" s="109">
        <v>70139</v>
      </c>
      <c r="AE136" s="109">
        <f t="shared" si="263"/>
        <v>0</v>
      </c>
      <c r="AF136" s="109"/>
      <c r="AG136" s="109"/>
      <c r="AH136" s="109">
        <f t="shared" si="264"/>
        <v>0</v>
      </c>
      <c r="AI136" s="109"/>
      <c r="AJ136" s="109"/>
      <c r="AK136" s="109"/>
      <c r="AL136" s="109"/>
      <c r="AM136" s="109"/>
      <c r="AN136" s="109">
        <v>86520</v>
      </c>
      <c r="AO136" s="109">
        <f t="shared" si="265"/>
        <v>0</v>
      </c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>
        <f t="shared" si="266"/>
        <v>0</v>
      </c>
      <c r="AZ136" s="109"/>
      <c r="BA136" s="113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114"/>
      <c r="DH136" s="114"/>
      <c r="DI136" s="114"/>
      <c r="DJ136" s="114"/>
      <c r="DK136" s="114"/>
      <c r="DL136" s="114"/>
      <c r="DM136" s="114"/>
      <c r="DN136" s="114"/>
      <c r="DO136" s="114"/>
      <c r="DP136" s="114"/>
      <c r="DQ136" s="114"/>
      <c r="DR136" s="114"/>
      <c r="DS136" s="114"/>
      <c r="DT136" s="114"/>
      <c r="DU136" s="114"/>
      <c r="DV136" s="114"/>
      <c r="DW136" s="114"/>
      <c r="DX136" s="114"/>
      <c r="DY136" s="114"/>
      <c r="DZ136" s="114"/>
      <c r="EA136" s="114"/>
      <c r="EB136" s="114"/>
      <c r="EC136" s="114"/>
      <c r="ED136" s="114"/>
      <c r="EE136" s="114"/>
      <c r="EF136" s="114"/>
      <c r="EG136" s="114"/>
      <c r="EH136" s="114"/>
      <c r="EI136" s="114"/>
      <c r="EJ136" s="114"/>
      <c r="EK136" s="114"/>
      <c r="EL136" s="114"/>
      <c r="EM136" s="114"/>
      <c r="EN136" s="114"/>
      <c r="EO136" s="114"/>
      <c r="EP136" s="114"/>
      <c r="EQ136" s="114"/>
      <c r="ER136" s="114"/>
      <c r="ES136" s="114"/>
      <c r="ET136" s="114"/>
      <c r="EU136" s="114"/>
      <c r="EV136" s="114"/>
      <c r="EW136" s="114"/>
      <c r="EX136" s="114"/>
      <c r="EY136" s="114"/>
      <c r="EZ136" s="114"/>
      <c r="FA136" s="114"/>
      <c r="FB136" s="114"/>
      <c r="FC136" s="114"/>
      <c r="FD136" s="114"/>
      <c r="FE136" s="114"/>
      <c r="FF136" s="114"/>
      <c r="FG136" s="114"/>
      <c r="FH136" s="114"/>
      <c r="FI136" s="114"/>
      <c r="FJ136" s="114"/>
      <c r="FK136" s="114"/>
      <c r="FL136" s="114"/>
      <c r="FM136" s="114"/>
      <c r="FN136" s="114"/>
      <c r="FO136" s="114"/>
      <c r="FP136" s="114"/>
      <c r="FQ136" s="114"/>
      <c r="FR136" s="114"/>
      <c r="FS136" s="114"/>
      <c r="FT136" s="114"/>
      <c r="FU136" s="114"/>
      <c r="FV136" s="114"/>
      <c r="FW136" s="114"/>
      <c r="FX136" s="114"/>
      <c r="FY136" s="114"/>
      <c r="FZ136" s="114"/>
      <c r="GA136" s="114"/>
      <c r="GB136" s="114"/>
      <c r="GC136" s="114"/>
      <c r="GD136" s="114"/>
      <c r="GE136" s="114"/>
      <c r="GF136" s="114"/>
      <c r="GG136" s="114"/>
      <c r="GH136" s="114"/>
      <c r="GI136" s="114"/>
      <c r="GJ136" s="114"/>
      <c r="GK136" s="114"/>
      <c r="GL136" s="114"/>
      <c r="GM136" s="114"/>
      <c r="GN136" s="114"/>
      <c r="GO136" s="114"/>
      <c r="GP136" s="114"/>
      <c r="GQ136" s="114"/>
      <c r="GR136" s="114"/>
      <c r="GS136" s="114"/>
      <c r="GT136" s="114"/>
      <c r="GU136" s="114"/>
      <c r="GV136" s="114"/>
      <c r="GW136" s="114"/>
      <c r="GX136" s="114"/>
      <c r="GY136" s="114"/>
      <c r="GZ136" s="114"/>
      <c r="HA136" s="114"/>
      <c r="HB136" s="114"/>
      <c r="HC136" s="114"/>
      <c r="HD136" s="114"/>
      <c r="HE136" s="114"/>
      <c r="HF136" s="114"/>
      <c r="HG136" s="114"/>
      <c r="HH136" s="114"/>
      <c r="HI136" s="114"/>
      <c r="HJ136" s="114"/>
      <c r="HK136" s="114"/>
      <c r="HL136" s="114"/>
      <c r="HM136" s="114"/>
      <c r="HN136" s="114"/>
      <c r="HO136" s="114"/>
      <c r="HP136" s="114"/>
      <c r="HQ136" s="114"/>
      <c r="HR136" s="114"/>
      <c r="HS136" s="114"/>
      <c r="HT136" s="114"/>
      <c r="HU136" s="114"/>
      <c r="HV136" s="114"/>
      <c r="HW136" s="114"/>
      <c r="HX136" s="114"/>
      <c r="HY136" s="114"/>
      <c r="HZ136" s="114"/>
      <c r="IA136" s="114"/>
      <c r="IB136" s="114"/>
    </row>
    <row r="137" s="98" customFormat="1" ht="28" customHeight="1" spans="1:236">
      <c r="A137" s="112"/>
      <c r="B137" s="107">
        <v>2080505</v>
      </c>
      <c r="C137" s="111" t="s">
        <v>57</v>
      </c>
      <c r="D137" s="109">
        <f t="shared" si="254"/>
        <v>474590</v>
      </c>
      <c r="E137" s="109">
        <f t="shared" si="255"/>
        <v>214944</v>
      </c>
      <c r="F137" s="109">
        <f t="shared" si="256"/>
        <v>0</v>
      </c>
      <c r="G137" s="109"/>
      <c r="H137" s="109">
        <f t="shared" si="257"/>
        <v>0</v>
      </c>
      <c r="I137" s="109"/>
      <c r="J137" s="109"/>
      <c r="K137" s="109"/>
      <c r="L137" s="109"/>
      <c r="M137" s="109">
        <f t="shared" si="258"/>
        <v>214944</v>
      </c>
      <c r="N137" s="109">
        <v>214944</v>
      </c>
      <c r="O137" s="109"/>
      <c r="P137" s="109">
        <f t="shared" si="259"/>
        <v>0</v>
      </c>
      <c r="Q137" s="109"/>
      <c r="R137" s="109"/>
      <c r="S137" s="109"/>
      <c r="T137" s="109"/>
      <c r="U137" s="109"/>
      <c r="V137" s="109"/>
      <c r="W137" s="109">
        <f t="shared" si="260"/>
        <v>259646</v>
      </c>
      <c r="X137" s="109">
        <f t="shared" si="261"/>
        <v>0</v>
      </c>
      <c r="Y137" s="109"/>
      <c r="Z137" s="109">
        <f t="shared" si="262"/>
        <v>0</v>
      </c>
      <c r="AA137" s="109"/>
      <c r="AB137" s="109"/>
      <c r="AC137" s="109"/>
      <c r="AD137" s="109"/>
      <c r="AE137" s="109">
        <f t="shared" si="263"/>
        <v>259646</v>
      </c>
      <c r="AF137" s="109">
        <v>259646</v>
      </c>
      <c r="AG137" s="109"/>
      <c r="AH137" s="109">
        <f t="shared" si="264"/>
        <v>0</v>
      </c>
      <c r="AI137" s="109"/>
      <c r="AJ137" s="109"/>
      <c r="AK137" s="109"/>
      <c r="AL137" s="109"/>
      <c r="AM137" s="109"/>
      <c r="AN137" s="109"/>
      <c r="AO137" s="109">
        <f t="shared" si="265"/>
        <v>0</v>
      </c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>
        <f t="shared" si="266"/>
        <v>0</v>
      </c>
      <c r="AZ137" s="109"/>
      <c r="BA137" s="113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114"/>
      <c r="DH137" s="114"/>
      <c r="DI137" s="114"/>
      <c r="DJ137" s="114"/>
      <c r="DK137" s="114"/>
      <c r="DL137" s="114"/>
      <c r="DM137" s="114"/>
      <c r="DN137" s="114"/>
      <c r="DO137" s="114"/>
      <c r="DP137" s="114"/>
      <c r="DQ137" s="114"/>
      <c r="DR137" s="114"/>
      <c r="DS137" s="114"/>
      <c r="DT137" s="114"/>
      <c r="DU137" s="114"/>
      <c r="DV137" s="114"/>
      <c r="DW137" s="114"/>
      <c r="DX137" s="114"/>
      <c r="DY137" s="114"/>
      <c r="DZ137" s="114"/>
      <c r="EA137" s="114"/>
      <c r="EB137" s="114"/>
      <c r="EC137" s="114"/>
      <c r="ED137" s="114"/>
      <c r="EE137" s="114"/>
      <c r="EF137" s="114"/>
      <c r="EG137" s="114"/>
      <c r="EH137" s="114"/>
      <c r="EI137" s="114"/>
      <c r="EJ137" s="114"/>
      <c r="EK137" s="114"/>
      <c r="EL137" s="114"/>
      <c r="EM137" s="114"/>
      <c r="EN137" s="114"/>
      <c r="EO137" s="114"/>
      <c r="EP137" s="114"/>
      <c r="EQ137" s="114"/>
      <c r="ER137" s="114"/>
      <c r="ES137" s="114"/>
      <c r="ET137" s="114"/>
      <c r="EU137" s="114"/>
      <c r="EV137" s="114"/>
      <c r="EW137" s="114"/>
      <c r="EX137" s="114"/>
      <c r="EY137" s="114"/>
      <c r="EZ137" s="114"/>
      <c r="FA137" s="114"/>
      <c r="FB137" s="114"/>
      <c r="FC137" s="114"/>
      <c r="FD137" s="114"/>
      <c r="FE137" s="114"/>
      <c r="FF137" s="114"/>
      <c r="FG137" s="114"/>
      <c r="FH137" s="114"/>
      <c r="FI137" s="114"/>
      <c r="FJ137" s="114"/>
      <c r="FK137" s="114"/>
      <c r="FL137" s="114"/>
      <c r="FM137" s="114"/>
      <c r="FN137" s="114"/>
      <c r="FO137" s="114"/>
      <c r="FP137" s="114"/>
      <c r="FQ137" s="114"/>
      <c r="FR137" s="114"/>
      <c r="FS137" s="114"/>
      <c r="FT137" s="114"/>
      <c r="FU137" s="114"/>
      <c r="FV137" s="114"/>
      <c r="FW137" s="114"/>
      <c r="FX137" s="114"/>
      <c r="FY137" s="114"/>
      <c r="FZ137" s="114"/>
      <c r="GA137" s="114"/>
      <c r="GB137" s="114"/>
      <c r="GC137" s="114"/>
      <c r="GD137" s="114"/>
      <c r="GE137" s="114"/>
      <c r="GF137" s="114"/>
      <c r="GG137" s="114"/>
      <c r="GH137" s="114"/>
      <c r="GI137" s="114"/>
      <c r="GJ137" s="114"/>
      <c r="GK137" s="114"/>
      <c r="GL137" s="114"/>
      <c r="GM137" s="114"/>
      <c r="GN137" s="114"/>
      <c r="GO137" s="114"/>
      <c r="GP137" s="114"/>
      <c r="GQ137" s="114"/>
      <c r="GR137" s="114"/>
      <c r="GS137" s="114"/>
      <c r="GT137" s="114"/>
      <c r="GU137" s="114"/>
      <c r="GV137" s="114"/>
      <c r="GW137" s="114"/>
      <c r="GX137" s="114"/>
      <c r="GY137" s="114"/>
      <c r="GZ137" s="114"/>
      <c r="HA137" s="114"/>
      <c r="HB137" s="114"/>
      <c r="HC137" s="114"/>
      <c r="HD137" s="114"/>
      <c r="HE137" s="114"/>
      <c r="HF137" s="114"/>
      <c r="HG137" s="114"/>
      <c r="HH137" s="114"/>
      <c r="HI137" s="114"/>
      <c r="HJ137" s="114"/>
      <c r="HK137" s="114"/>
      <c r="HL137" s="114"/>
      <c r="HM137" s="114"/>
      <c r="HN137" s="114"/>
      <c r="HO137" s="114"/>
      <c r="HP137" s="114"/>
      <c r="HQ137" s="114"/>
      <c r="HR137" s="114"/>
      <c r="HS137" s="114"/>
      <c r="HT137" s="114"/>
      <c r="HU137" s="114"/>
      <c r="HV137" s="114"/>
      <c r="HW137" s="114"/>
      <c r="HX137" s="114"/>
      <c r="HY137" s="114"/>
      <c r="HZ137" s="114"/>
      <c r="IA137" s="114"/>
      <c r="IB137" s="114"/>
    </row>
    <row r="138" s="98" customFormat="1" ht="25" customHeight="1" spans="1:236">
      <c r="A138" s="112"/>
      <c r="B138" s="107">
        <v>2101101</v>
      </c>
      <c r="C138" s="110" t="s">
        <v>58</v>
      </c>
      <c r="D138" s="109">
        <f t="shared" si="254"/>
        <v>91328</v>
      </c>
      <c r="E138" s="109">
        <f t="shared" si="255"/>
        <v>91328</v>
      </c>
      <c r="F138" s="109">
        <f t="shared" si="256"/>
        <v>0</v>
      </c>
      <c r="G138" s="109"/>
      <c r="H138" s="109">
        <f t="shared" si="257"/>
        <v>0</v>
      </c>
      <c r="I138" s="109"/>
      <c r="J138" s="109"/>
      <c r="K138" s="109"/>
      <c r="L138" s="109"/>
      <c r="M138" s="109">
        <f t="shared" si="258"/>
        <v>91328</v>
      </c>
      <c r="N138" s="109"/>
      <c r="O138" s="109">
        <v>80604</v>
      </c>
      <c r="P138" s="109">
        <f t="shared" si="259"/>
        <v>10724</v>
      </c>
      <c r="Q138" s="109">
        <v>2687</v>
      </c>
      <c r="R138" s="109">
        <v>6717</v>
      </c>
      <c r="S138" s="109">
        <v>1320</v>
      </c>
      <c r="T138" s="109"/>
      <c r="U138" s="109"/>
      <c r="V138" s="109"/>
      <c r="W138" s="109">
        <f t="shared" si="260"/>
        <v>0</v>
      </c>
      <c r="X138" s="109">
        <f t="shared" si="261"/>
        <v>0</v>
      </c>
      <c r="Y138" s="109"/>
      <c r="Z138" s="109">
        <f t="shared" si="262"/>
        <v>0</v>
      </c>
      <c r="AA138" s="109"/>
      <c r="AB138" s="109"/>
      <c r="AC138" s="109"/>
      <c r="AD138" s="109"/>
      <c r="AE138" s="109">
        <f t="shared" si="263"/>
        <v>0</v>
      </c>
      <c r="AF138" s="109"/>
      <c r="AG138" s="109"/>
      <c r="AH138" s="109">
        <f t="shared" si="264"/>
        <v>0</v>
      </c>
      <c r="AI138" s="109"/>
      <c r="AJ138" s="109"/>
      <c r="AK138" s="109"/>
      <c r="AL138" s="109"/>
      <c r="AM138" s="109"/>
      <c r="AN138" s="109"/>
      <c r="AO138" s="109">
        <f t="shared" si="265"/>
        <v>0</v>
      </c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>
        <f t="shared" si="266"/>
        <v>0</v>
      </c>
      <c r="AZ138" s="109"/>
      <c r="BA138" s="113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114"/>
      <c r="DH138" s="114"/>
      <c r="DI138" s="114"/>
      <c r="DJ138" s="114"/>
      <c r="DK138" s="114"/>
      <c r="DL138" s="114"/>
      <c r="DM138" s="114"/>
      <c r="DN138" s="114"/>
      <c r="DO138" s="114"/>
      <c r="DP138" s="114"/>
      <c r="DQ138" s="114"/>
      <c r="DR138" s="114"/>
      <c r="DS138" s="114"/>
      <c r="DT138" s="114"/>
      <c r="DU138" s="114"/>
      <c r="DV138" s="114"/>
      <c r="DW138" s="114"/>
      <c r="DX138" s="114"/>
      <c r="DY138" s="114"/>
      <c r="DZ138" s="114"/>
      <c r="EA138" s="114"/>
      <c r="EB138" s="114"/>
      <c r="EC138" s="114"/>
      <c r="ED138" s="114"/>
      <c r="EE138" s="114"/>
      <c r="EF138" s="114"/>
      <c r="EG138" s="114"/>
      <c r="EH138" s="114"/>
      <c r="EI138" s="114"/>
      <c r="EJ138" s="114"/>
      <c r="EK138" s="114"/>
      <c r="EL138" s="114"/>
      <c r="EM138" s="114"/>
      <c r="EN138" s="114"/>
      <c r="EO138" s="114"/>
      <c r="EP138" s="114"/>
      <c r="EQ138" s="114"/>
      <c r="ER138" s="114"/>
      <c r="ES138" s="114"/>
      <c r="ET138" s="114"/>
      <c r="EU138" s="114"/>
      <c r="EV138" s="114"/>
      <c r="EW138" s="114"/>
      <c r="EX138" s="114"/>
      <c r="EY138" s="114"/>
      <c r="EZ138" s="114"/>
      <c r="FA138" s="114"/>
      <c r="FB138" s="114"/>
      <c r="FC138" s="114"/>
      <c r="FD138" s="114"/>
      <c r="FE138" s="114"/>
      <c r="FF138" s="114"/>
      <c r="FG138" s="114"/>
      <c r="FH138" s="114"/>
      <c r="FI138" s="114"/>
      <c r="FJ138" s="114"/>
      <c r="FK138" s="114"/>
      <c r="FL138" s="114"/>
      <c r="FM138" s="114"/>
      <c r="FN138" s="114"/>
      <c r="FO138" s="114"/>
      <c r="FP138" s="114"/>
      <c r="FQ138" s="114"/>
      <c r="FR138" s="114"/>
      <c r="FS138" s="114"/>
      <c r="FT138" s="114"/>
      <c r="FU138" s="114"/>
      <c r="FV138" s="114"/>
      <c r="FW138" s="114"/>
      <c r="FX138" s="114"/>
      <c r="FY138" s="114"/>
      <c r="FZ138" s="114"/>
      <c r="GA138" s="114"/>
      <c r="GB138" s="114"/>
      <c r="GC138" s="114"/>
      <c r="GD138" s="114"/>
      <c r="GE138" s="114"/>
      <c r="GF138" s="114"/>
      <c r="GG138" s="114"/>
      <c r="GH138" s="114"/>
      <c r="GI138" s="114"/>
      <c r="GJ138" s="114"/>
      <c r="GK138" s="114"/>
      <c r="GL138" s="114"/>
      <c r="GM138" s="114"/>
      <c r="GN138" s="114"/>
      <c r="GO138" s="114"/>
      <c r="GP138" s="114"/>
      <c r="GQ138" s="114"/>
      <c r="GR138" s="114"/>
      <c r="GS138" s="114"/>
      <c r="GT138" s="114"/>
      <c r="GU138" s="114"/>
      <c r="GV138" s="114"/>
      <c r="GW138" s="114"/>
      <c r="GX138" s="114"/>
      <c r="GY138" s="114"/>
      <c r="GZ138" s="114"/>
      <c r="HA138" s="114"/>
      <c r="HB138" s="114"/>
      <c r="HC138" s="114"/>
      <c r="HD138" s="114"/>
      <c r="HE138" s="114"/>
      <c r="HF138" s="114"/>
      <c r="HG138" s="114"/>
      <c r="HH138" s="114"/>
      <c r="HI138" s="114"/>
      <c r="HJ138" s="114"/>
      <c r="HK138" s="114"/>
      <c r="HL138" s="114"/>
      <c r="HM138" s="114"/>
      <c r="HN138" s="114"/>
      <c r="HO138" s="114"/>
      <c r="HP138" s="114"/>
      <c r="HQ138" s="114"/>
      <c r="HR138" s="114"/>
      <c r="HS138" s="114"/>
      <c r="HT138" s="114"/>
      <c r="HU138" s="114"/>
      <c r="HV138" s="114"/>
      <c r="HW138" s="114"/>
      <c r="HX138" s="114"/>
      <c r="HY138" s="114"/>
      <c r="HZ138" s="114"/>
      <c r="IA138" s="114"/>
      <c r="IB138" s="114"/>
    </row>
    <row r="139" s="98" customFormat="1" ht="25" customHeight="1" spans="1:236">
      <c r="A139" s="112"/>
      <c r="B139" s="107">
        <v>2101102</v>
      </c>
      <c r="C139" s="110" t="s">
        <v>59</v>
      </c>
      <c r="D139" s="109">
        <f t="shared" si="254"/>
        <v>110807</v>
      </c>
      <c r="E139" s="109">
        <f t="shared" si="255"/>
        <v>0</v>
      </c>
      <c r="F139" s="109">
        <f t="shared" si="256"/>
        <v>0</v>
      </c>
      <c r="G139" s="109"/>
      <c r="H139" s="109">
        <f t="shared" si="257"/>
        <v>0</v>
      </c>
      <c r="I139" s="109"/>
      <c r="J139" s="109"/>
      <c r="K139" s="109"/>
      <c r="L139" s="109"/>
      <c r="M139" s="109">
        <f t="shared" si="258"/>
        <v>0</v>
      </c>
      <c r="N139" s="109"/>
      <c r="O139" s="109"/>
      <c r="P139" s="109">
        <f t="shared" si="259"/>
        <v>0</v>
      </c>
      <c r="Q139" s="109"/>
      <c r="R139" s="109"/>
      <c r="S139" s="109"/>
      <c r="T139" s="109"/>
      <c r="U139" s="109"/>
      <c r="V139" s="109"/>
      <c r="W139" s="109">
        <f t="shared" si="260"/>
        <v>110807</v>
      </c>
      <c r="X139" s="109">
        <f t="shared" si="261"/>
        <v>0</v>
      </c>
      <c r="Y139" s="109"/>
      <c r="Z139" s="109">
        <f t="shared" si="262"/>
        <v>0</v>
      </c>
      <c r="AA139" s="109"/>
      <c r="AB139" s="109"/>
      <c r="AC139" s="109"/>
      <c r="AD139" s="109"/>
      <c r="AE139" s="109">
        <f t="shared" si="263"/>
        <v>110807</v>
      </c>
      <c r="AF139" s="109"/>
      <c r="AG139" s="109">
        <v>97188</v>
      </c>
      <c r="AH139" s="109">
        <f t="shared" si="264"/>
        <v>13619</v>
      </c>
      <c r="AI139" s="109">
        <v>3240</v>
      </c>
      <c r="AJ139" s="109">
        <v>8099</v>
      </c>
      <c r="AK139" s="109">
        <v>2280</v>
      </c>
      <c r="AL139" s="109"/>
      <c r="AM139" s="109"/>
      <c r="AN139" s="109"/>
      <c r="AO139" s="109">
        <f t="shared" si="265"/>
        <v>0</v>
      </c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>
        <f t="shared" si="266"/>
        <v>0</v>
      </c>
      <c r="AZ139" s="109"/>
      <c r="BA139" s="113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114"/>
      <c r="DH139" s="114"/>
      <c r="DI139" s="114"/>
      <c r="DJ139" s="114"/>
      <c r="DK139" s="114"/>
      <c r="DL139" s="114"/>
      <c r="DM139" s="114"/>
      <c r="DN139" s="114"/>
      <c r="DO139" s="114"/>
      <c r="DP139" s="114"/>
      <c r="DQ139" s="114"/>
      <c r="DR139" s="114"/>
      <c r="DS139" s="114"/>
      <c r="DT139" s="114"/>
      <c r="DU139" s="114"/>
      <c r="DV139" s="114"/>
      <c r="DW139" s="114"/>
      <c r="DX139" s="114"/>
      <c r="DY139" s="114"/>
      <c r="DZ139" s="114"/>
      <c r="EA139" s="114"/>
      <c r="EB139" s="114"/>
      <c r="EC139" s="114"/>
      <c r="ED139" s="114"/>
      <c r="EE139" s="114"/>
      <c r="EF139" s="114"/>
      <c r="EG139" s="114"/>
      <c r="EH139" s="114"/>
      <c r="EI139" s="114"/>
      <c r="EJ139" s="114"/>
      <c r="EK139" s="114"/>
      <c r="EL139" s="114"/>
      <c r="EM139" s="114"/>
      <c r="EN139" s="114"/>
      <c r="EO139" s="114"/>
      <c r="EP139" s="114"/>
      <c r="EQ139" s="114"/>
      <c r="ER139" s="114"/>
      <c r="ES139" s="114"/>
      <c r="ET139" s="114"/>
      <c r="EU139" s="114"/>
      <c r="EV139" s="114"/>
      <c r="EW139" s="114"/>
      <c r="EX139" s="114"/>
      <c r="EY139" s="114"/>
      <c r="EZ139" s="114"/>
      <c r="FA139" s="114"/>
      <c r="FB139" s="114"/>
      <c r="FC139" s="114"/>
      <c r="FD139" s="114"/>
      <c r="FE139" s="114"/>
      <c r="FF139" s="114"/>
      <c r="FG139" s="114"/>
      <c r="FH139" s="114"/>
      <c r="FI139" s="114"/>
      <c r="FJ139" s="114"/>
      <c r="FK139" s="114"/>
      <c r="FL139" s="114"/>
      <c r="FM139" s="114"/>
      <c r="FN139" s="114"/>
      <c r="FO139" s="114"/>
      <c r="FP139" s="114"/>
      <c r="FQ139" s="114"/>
      <c r="FR139" s="114"/>
      <c r="FS139" s="114"/>
      <c r="FT139" s="114"/>
      <c r="FU139" s="114"/>
      <c r="FV139" s="114"/>
      <c r="FW139" s="114"/>
      <c r="FX139" s="114"/>
      <c r="FY139" s="114"/>
      <c r="FZ139" s="114"/>
      <c r="GA139" s="114"/>
      <c r="GB139" s="114"/>
      <c r="GC139" s="114"/>
      <c r="GD139" s="114"/>
      <c r="GE139" s="114"/>
      <c r="GF139" s="114"/>
      <c r="GG139" s="114"/>
      <c r="GH139" s="114"/>
      <c r="GI139" s="114"/>
      <c r="GJ139" s="114"/>
      <c r="GK139" s="114"/>
      <c r="GL139" s="114"/>
      <c r="GM139" s="114"/>
      <c r="GN139" s="114"/>
      <c r="GO139" s="114"/>
      <c r="GP139" s="114"/>
      <c r="GQ139" s="114"/>
      <c r="GR139" s="114"/>
      <c r="GS139" s="114"/>
      <c r="GT139" s="114"/>
      <c r="GU139" s="114"/>
      <c r="GV139" s="114"/>
      <c r="GW139" s="114"/>
      <c r="GX139" s="114"/>
      <c r="GY139" s="114"/>
      <c r="GZ139" s="114"/>
      <c r="HA139" s="114"/>
      <c r="HB139" s="114"/>
      <c r="HC139" s="114"/>
      <c r="HD139" s="114"/>
      <c r="HE139" s="114"/>
      <c r="HF139" s="114"/>
      <c r="HG139" s="114"/>
      <c r="HH139" s="114"/>
      <c r="HI139" s="114"/>
      <c r="HJ139" s="114"/>
      <c r="HK139" s="114"/>
      <c r="HL139" s="114"/>
      <c r="HM139" s="114"/>
      <c r="HN139" s="114"/>
      <c r="HO139" s="114"/>
      <c r="HP139" s="114"/>
      <c r="HQ139" s="114"/>
      <c r="HR139" s="114"/>
      <c r="HS139" s="114"/>
      <c r="HT139" s="114"/>
      <c r="HU139" s="114"/>
      <c r="HV139" s="114"/>
      <c r="HW139" s="114"/>
      <c r="HX139" s="114"/>
      <c r="HY139" s="114"/>
      <c r="HZ139" s="114"/>
      <c r="IA139" s="114"/>
      <c r="IB139" s="114"/>
    </row>
    <row r="140" s="98" customFormat="1" ht="25" customHeight="1" spans="1:236">
      <c r="A140" s="112"/>
      <c r="B140" s="107">
        <v>2210201</v>
      </c>
      <c r="C140" s="110" t="s">
        <v>60</v>
      </c>
      <c r="D140" s="109">
        <f t="shared" si="254"/>
        <v>347391</v>
      </c>
      <c r="E140" s="109">
        <f t="shared" si="255"/>
        <v>161208</v>
      </c>
      <c r="F140" s="109">
        <f t="shared" si="256"/>
        <v>0</v>
      </c>
      <c r="G140" s="109"/>
      <c r="H140" s="109">
        <f t="shared" si="257"/>
        <v>0</v>
      </c>
      <c r="I140" s="109"/>
      <c r="J140" s="109"/>
      <c r="K140" s="109"/>
      <c r="L140" s="109"/>
      <c r="M140" s="109">
        <f t="shared" si="258"/>
        <v>0</v>
      </c>
      <c r="N140" s="109"/>
      <c r="O140" s="109"/>
      <c r="P140" s="109">
        <f t="shared" si="259"/>
        <v>0</v>
      </c>
      <c r="Q140" s="109"/>
      <c r="R140" s="109"/>
      <c r="S140" s="109"/>
      <c r="T140" s="109"/>
      <c r="U140" s="109">
        <v>161208</v>
      </c>
      <c r="V140" s="109"/>
      <c r="W140" s="109">
        <f t="shared" si="260"/>
        <v>186183</v>
      </c>
      <c r="X140" s="109">
        <f t="shared" si="261"/>
        <v>0</v>
      </c>
      <c r="Y140" s="109"/>
      <c r="Z140" s="109">
        <f t="shared" si="262"/>
        <v>0</v>
      </c>
      <c r="AA140" s="109"/>
      <c r="AB140" s="109"/>
      <c r="AC140" s="109"/>
      <c r="AD140" s="109"/>
      <c r="AE140" s="109">
        <f t="shared" si="263"/>
        <v>0</v>
      </c>
      <c r="AF140" s="109"/>
      <c r="AG140" s="109"/>
      <c r="AH140" s="109">
        <f t="shared" si="264"/>
        <v>0</v>
      </c>
      <c r="AI140" s="109"/>
      <c r="AJ140" s="109"/>
      <c r="AK140" s="109"/>
      <c r="AL140" s="109"/>
      <c r="AM140" s="109">
        <v>186183</v>
      </c>
      <c r="AN140" s="109"/>
      <c r="AO140" s="109">
        <f t="shared" si="265"/>
        <v>0</v>
      </c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>
        <f t="shared" si="266"/>
        <v>0</v>
      </c>
      <c r="AZ140" s="109"/>
      <c r="BA140" s="113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114"/>
      <c r="DH140" s="114"/>
      <c r="DI140" s="114"/>
      <c r="DJ140" s="114"/>
      <c r="DK140" s="114"/>
      <c r="DL140" s="114"/>
      <c r="DM140" s="114"/>
      <c r="DN140" s="114"/>
      <c r="DO140" s="114"/>
      <c r="DP140" s="114"/>
      <c r="DQ140" s="114"/>
      <c r="DR140" s="114"/>
      <c r="DS140" s="114"/>
      <c r="DT140" s="114"/>
      <c r="DU140" s="114"/>
      <c r="DV140" s="114"/>
      <c r="DW140" s="114"/>
      <c r="DX140" s="114"/>
      <c r="DY140" s="114"/>
      <c r="DZ140" s="114"/>
      <c r="EA140" s="114"/>
      <c r="EB140" s="114"/>
      <c r="EC140" s="114"/>
      <c r="ED140" s="114"/>
      <c r="EE140" s="114"/>
      <c r="EF140" s="114"/>
      <c r="EG140" s="114"/>
      <c r="EH140" s="114"/>
      <c r="EI140" s="114"/>
      <c r="EJ140" s="114"/>
      <c r="EK140" s="114"/>
      <c r="EL140" s="114"/>
      <c r="EM140" s="114"/>
      <c r="EN140" s="114"/>
      <c r="EO140" s="114"/>
      <c r="EP140" s="114"/>
      <c r="EQ140" s="114"/>
      <c r="ER140" s="114"/>
      <c r="ES140" s="114"/>
      <c r="ET140" s="114"/>
      <c r="EU140" s="114"/>
      <c r="EV140" s="114"/>
      <c r="EW140" s="114"/>
      <c r="EX140" s="114"/>
      <c r="EY140" s="114"/>
      <c r="EZ140" s="114"/>
      <c r="FA140" s="114"/>
      <c r="FB140" s="114"/>
      <c r="FC140" s="114"/>
      <c r="FD140" s="114"/>
      <c r="FE140" s="114"/>
      <c r="FF140" s="114"/>
      <c r="FG140" s="114"/>
      <c r="FH140" s="114"/>
      <c r="FI140" s="114"/>
      <c r="FJ140" s="114"/>
      <c r="FK140" s="114"/>
      <c r="FL140" s="114"/>
      <c r="FM140" s="114"/>
      <c r="FN140" s="114"/>
      <c r="FO140" s="114"/>
      <c r="FP140" s="114"/>
      <c r="FQ140" s="114"/>
      <c r="FR140" s="114"/>
      <c r="FS140" s="114"/>
      <c r="FT140" s="114"/>
      <c r="FU140" s="114"/>
      <c r="FV140" s="114"/>
      <c r="FW140" s="114"/>
      <c r="FX140" s="114"/>
      <c r="FY140" s="114"/>
      <c r="FZ140" s="114"/>
      <c r="GA140" s="114"/>
      <c r="GB140" s="114"/>
      <c r="GC140" s="114"/>
      <c r="GD140" s="114"/>
      <c r="GE140" s="114"/>
      <c r="GF140" s="114"/>
      <c r="GG140" s="114"/>
      <c r="GH140" s="114"/>
      <c r="GI140" s="114"/>
      <c r="GJ140" s="114"/>
      <c r="GK140" s="114"/>
      <c r="GL140" s="114"/>
      <c r="GM140" s="114"/>
      <c r="GN140" s="114"/>
      <c r="GO140" s="114"/>
      <c r="GP140" s="114"/>
      <c r="GQ140" s="114"/>
      <c r="GR140" s="114"/>
      <c r="GS140" s="114"/>
      <c r="GT140" s="114"/>
      <c r="GU140" s="114"/>
      <c r="GV140" s="114"/>
      <c r="GW140" s="114"/>
      <c r="GX140" s="114"/>
      <c r="GY140" s="114"/>
      <c r="GZ140" s="114"/>
      <c r="HA140" s="114"/>
      <c r="HB140" s="114"/>
      <c r="HC140" s="114"/>
      <c r="HD140" s="114"/>
      <c r="HE140" s="114"/>
      <c r="HF140" s="114"/>
      <c r="HG140" s="114"/>
      <c r="HH140" s="114"/>
      <c r="HI140" s="114"/>
      <c r="HJ140" s="114"/>
      <c r="HK140" s="114"/>
      <c r="HL140" s="114"/>
      <c r="HM140" s="114"/>
      <c r="HN140" s="114"/>
      <c r="HO140" s="114"/>
      <c r="HP140" s="114"/>
      <c r="HQ140" s="114"/>
      <c r="HR140" s="114"/>
      <c r="HS140" s="114"/>
      <c r="HT140" s="114"/>
      <c r="HU140" s="114"/>
      <c r="HV140" s="114"/>
      <c r="HW140" s="114"/>
      <c r="HX140" s="114"/>
      <c r="HY140" s="114"/>
      <c r="HZ140" s="114"/>
      <c r="IA140" s="114"/>
      <c r="IB140" s="114"/>
    </row>
    <row r="141" s="98" customFormat="1" ht="25" customHeight="1" spans="1:236">
      <c r="A141" s="112" t="s">
        <v>79</v>
      </c>
      <c r="B141" s="107"/>
      <c r="C141" s="108" t="s">
        <v>54</v>
      </c>
      <c r="D141" s="109">
        <f t="shared" ref="D141:AZ141" si="267">D142+D143+D144+D145+D146+D147</f>
        <v>5591184</v>
      </c>
      <c r="E141" s="109">
        <f t="shared" si="267"/>
        <v>1626464</v>
      </c>
      <c r="F141" s="109">
        <f t="shared" si="267"/>
        <v>1248454</v>
      </c>
      <c r="G141" s="109">
        <f t="shared" si="267"/>
        <v>589985</v>
      </c>
      <c r="H141" s="109">
        <f t="shared" si="267"/>
        <v>609304</v>
      </c>
      <c r="I141" s="109">
        <f t="shared" si="267"/>
        <v>496104</v>
      </c>
      <c r="J141" s="109">
        <f t="shared" si="267"/>
        <v>34000</v>
      </c>
      <c r="K141" s="109">
        <f t="shared" si="267"/>
        <v>79200</v>
      </c>
      <c r="L141" s="109">
        <f t="shared" si="267"/>
        <v>49165</v>
      </c>
      <c r="M141" s="109">
        <f t="shared" si="267"/>
        <v>247680</v>
      </c>
      <c r="N141" s="109">
        <f t="shared" si="267"/>
        <v>173773</v>
      </c>
      <c r="O141" s="109">
        <f t="shared" si="267"/>
        <v>65165</v>
      </c>
      <c r="P141" s="109">
        <f t="shared" si="267"/>
        <v>8742</v>
      </c>
      <c r="Q141" s="109">
        <f t="shared" si="267"/>
        <v>2172</v>
      </c>
      <c r="R141" s="109">
        <f t="shared" si="267"/>
        <v>5430</v>
      </c>
      <c r="S141" s="109">
        <f t="shared" si="267"/>
        <v>1140</v>
      </c>
      <c r="T141" s="109">
        <f t="shared" si="267"/>
        <v>0</v>
      </c>
      <c r="U141" s="109">
        <f t="shared" si="267"/>
        <v>130330</v>
      </c>
      <c r="V141" s="109">
        <f t="shared" si="267"/>
        <v>0</v>
      </c>
      <c r="W141" s="109">
        <f t="shared" si="267"/>
        <v>3088824</v>
      </c>
      <c r="X141" s="109">
        <f t="shared" si="267"/>
        <v>2368740</v>
      </c>
      <c r="Y141" s="109">
        <f t="shared" si="267"/>
        <v>1148184</v>
      </c>
      <c r="Z141" s="109">
        <f t="shared" si="267"/>
        <v>1124874</v>
      </c>
      <c r="AA141" s="109">
        <f t="shared" si="267"/>
        <v>920424</v>
      </c>
      <c r="AB141" s="109">
        <f t="shared" si="267"/>
        <v>65250</v>
      </c>
      <c r="AC141" s="109">
        <f t="shared" si="267"/>
        <v>139200</v>
      </c>
      <c r="AD141" s="109">
        <f t="shared" si="267"/>
        <v>95682</v>
      </c>
      <c r="AE141" s="109">
        <f t="shared" si="267"/>
        <v>471852</v>
      </c>
      <c r="AF141" s="109">
        <f t="shared" si="267"/>
        <v>330976</v>
      </c>
      <c r="AG141" s="109">
        <f t="shared" si="267"/>
        <v>124116</v>
      </c>
      <c r="AH141" s="109">
        <f t="shared" si="267"/>
        <v>16760</v>
      </c>
      <c r="AI141" s="109">
        <f t="shared" si="267"/>
        <v>4137</v>
      </c>
      <c r="AJ141" s="109">
        <f t="shared" si="267"/>
        <v>10343</v>
      </c>
      <c r="AK141" s="109">
        <f t="shared" si="267"/>
        <v>2280</v>
      </c>
      <c r="AL141" s="109">
        <f t="shared" si="267"/>
        <v>0</v>
      </c>
      <c r="AM141" s="109">
        <f t="shared" si="267"/>
        <v>248232</v>
      </c>
      <c r="AN141" s="109">
        <f t="shared" si="267"/>
        <v>0</v>
      </c>
      <c r="AO141" s="109">
        <f t="shared" si="267"/>
        <v>856456</v>
      </c>
      <c r="AP141" s="109">
        <f t="shared" si="267"/>
        <v>100000</v>
      </c>
      <c r="AQ141" s="109">
        <f t="shared" si="267"/>
        <v>500000</v>
      </c>
      <c r="AR141" s="109">
        <f t="shared" si="267"/>
        <v>656030</v>
      </c>
      <c r="AS141" s="109">
        <f t="shared" si="267"/>
        <v>37856</v>
      </c>
      <c r="AT141" s="109">
        <f t="shared" si="267"/>
        <v>135000</v>
      </c>
      <c r="AU141" s="109">
        <f t="shared" si="267"/>
        <v>0</v>
      </c>
      <c r="AV141" s="109">
        <f t="shared" si="267"/>
        <v>0</v>
      </c>
      <c r="AW141" s="109">
        <f t="shared" si="267"/>
        <v>27570</v>
      </c>
      <c r="AX141" s="109">
        <f t="shared" si="267"/>
        <v>0</v>
      </c>
      <c r="AY141" s="109">
        <f t="shared" si="267"/>
        <v>19440</v>
      </c>
      <c r="AZ141" s="109">
        <f t="shared" si="267"/>
        <v>19440</v>
      </c>
      <c r="BA141" s="106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114"/>
      <c r="DH141" s="114"/>
      <c r="DI141" s="114"/>
      <c r="DJ141" s="114"/>
      <c r="DK141" s="114"/>
      <c r="DL141" s="114"/>
      <c r="DM141" s="114"/>
      <c r="DN141" s="114"/>
      <c r="DO141" s="114"/>
      <c r="DP141" s="114"/>
      <c r="DQ141" s="114"/>
      <c r="DR141" s="114"/>
      <c r="DS141" s="114"/>
      <c r="DT141" s="114"/>
      <c r="DU141" s="114"/>
      <c r="DV141" s="114"/>
      <c r="DW141" s="114"/>
      <c r="DX141" s="114"/>
      <c r="DY141" s="114"/>
      <c r="DZ141" s="114"/>
      <c r="EA141" s="114"/>
      <c r="EB141" s="114"/>
      <c r="EC141" s="114"/>
      <c r="ED141" s="114"/>
      <c r="EE141" s="114"/>
      <c r="EF141" s="114"/>
      <c r="EG141" s="114"/>
      <c r="EH141" s="114"/>
      <c r="EI141" s="114"/>
      <c r="EJ141" s="114"/>
      <c r="EK141" s="114"/>
      <c r="EL141" s="114"/>
      <c r="EM141" s="114"/>
      <c r="EN141" s="114"/>
      <c r="EO141" s="114"/>
      <c r="EP141" s="114"/>
      <c r="EQ141" s="114"/>
      <c r="ER141" s="114"/>
      <c r="ES141" s="114"/>
      <c r="ET141" s="114"/>
      <c r="EU141" s="114"/>
      <c r="EV141" s="114"/>
      <c r="EW141" s="114"/>
      <c r="EX141" s="114"/>
      <c r="EY141" s="114"/>
      <c r="EZ141" s="114"/>
      <c r="FA141" s="114"/>
      <c r="FB141" s="114"/>
      <c r="FC141" s="114"/>
      <c r="FD141" s="114"/>
      <c r="FE141" s="114"/>
      <c r="FF141" s="114"/>
      <c r="FG141" s="114"/>
      <c r="FH141" s="114"/>
      <c r="FI141" s="114"/>
      <c r="FJ141" s="114"/>
      <c r="FK141" s="114"/>
      <c r="FL141" s="114"/>
      <c r="FM141" s="114"/>
      <c r="FN141" s="114"/>
      <c r="FO141" s="114"/>
      <c r="FP141" s="114"/>
      <c r="FQ141" s="114"/>
      <c r="FR141" s="114"/>
      <c r="FS141" s="114"/>
      <c r="FT141" s="114"/>
      <c r="FU141" s="114"/>
      <c r="FV141" s="114"/>
      <c r="FW141" s="114"/>
      <c r="FX141" s="114"/>
      <c r="FY141" s="114"/>
      <c r="FZ141" s="114"/>
      <c r="GA141" s="114"/>
      <c r="GB141" s="114"/>
      <c r="GC141" s="114"/>
      <c r="GD141" s="114"/>
      <c r="GE141" s="114"/>
      <c r="GF141" s="114"/>
      <c r="GG141" s="114"/>
      <c r="GH141" s="114"/>
      <c r="GI141" s="114"/>
      <c r="GJ141" s="114"/>
      <c r="GK141" s="114"/>
      <c r="GL141" s="114"/>
      <c r="GM141" s="114"/>
      <c r="GN141" s="114"/>
      <c r="GO141" s="114"/>
      <c r="GP141" s="114"/>
      <c r="GQ141" s="114"/>
      <c r="GR141" s="114"/>
      <c r="GS141" s="114"/>
      <c r="GT141" s="114"/>
      <c r="GU141" s="114"/>
      <c r="GV141" s="114"/>
      <c r="GW141" s="114"/>
      <c r="GX141" s="114"/>
      <c r="GY141" s="114"/>
      <c r="GZ141" s="114"/>
      <c r="HA141" s="114"/>
      <c r="HB141" s="114"/>
      <c r="HC141" s="114"/>
      <c r="HD141" s="114"/>
      <c r="HE141" s="114"/>
      <c r="HF141" s="114"/>
      <c r="HG141" s="114"/>
      <c r="HH141" s="114"/>
      <c r="HI141" s="114"/>
      <c r="HJ141" s="114"/>
      <c r="HK141" s="114"/>
      <c r="HL141" s="114"/>
      <c r="HM141" s="114"/>
      <c r="HN141" s="114"/>
      <c r="HO141" s="114"/>
      <c r="HP141" s="114"/>
      <c r="HQ141" s="114"/>
      <c r="HR141" s="114"/>
      <c r="HS141" s="114"/>
      <c r="HT141" s="114"/>
      <c r="HU141" s="114"/>
      <c r="HV141" s="114"/>
      <c r="HW141" s="114"/>
      <c r="HX141" s="114"/>
      <c r="HY141" s="114"/>
      <c r="HZ141" s="114"/>
      <c r="IA141" s="114"/>
      <c r="IB141" s="114"/>
    </row>
    <row r="142" s="98" customFormat="1" ht="25" customHeight="1" spans="1:236">
      <c r="A142" s="112"/>
      <c r="B142" s="107">
        <v>2010301</v>
      </c>
      <c r="C142" s="110" t="s">
        <v>55</v>
      </c>
      <c r="D142" s="109">
        <f t="shared" ref="D142:D147" si="268">E142+W142+AO142+AY142</f>
        <v>2104910</v>
      </c>
      <c r="E142" s="109">
        <f t="shared" ref="E142:E147" si="269">F142+M142+U142+V142</f>
        <v>1248454</v>
      </c>
      <c r="F142" s="109">
        <f t="shared" ref="F142:F147" si="270">G142+H142+L142</f>
        <v>1248454</v>
      </c>
      <c r="G142" s="109">
        <v>589985</v>
      </c>
      <c r="H142" s="109">
        <f t="shared" ref="H142:H147" si="271">I142+J142+K142</f>
        <v>609304</v>
      </c>
      <c r="I142" s="109">
        <v>496104</v>
      </c>
      <c r="J142" s="109">
        <v>34000</v>
      </c>
      <c r="K142" s="109">
        <v>79200</v>
      </c>
      <c r="L142" s="109">
        <v>49165</v>
      </c>
      <c r="M142" s="109">
        <f t="shared" ref="M142:M147" si="272">N142+O142+P142</f>
        <v>0</v>
      </c>
      <c r="N142" s="109"/>
      <c r="O142" s="109"/>
      <c r="P142" s="109">
        <f t="shared" ref="P142:P147" si="273">Q142+R142+S142+T142</f>
        <v>0</v>
      </c>
      <c r="Q142" s="109"/>
      <c r="R142" s="109"/>
      <c r="S142" s="109"/>
      <c r="T142" s="109"/>
      <c r="U142" s="109"/>
      <c r="V142" s="109"/>
      <c r="W142" s="109">
        <f t="shared" ref="W142:W147" si="274">X142+AE142+AM142+AN142</f>
        <v>0</v>
      </c>
      <c r="X142" s="109">
        <f t="shared" ref="X142:X147" si="275">Y142+Z142+AD142</f>
        <v>0</v>
      </c>
      <c r="Y142" s="109"/>
      <c r="Z142" s="109">
        <f t="shared" ref="Z142:Z147" si="276">AA142+AB142+AC142</f>
        <v>0</v>
      </c>
      <c r="AA142" s="109"/>
      <c r="AB142" s="109"/>
      <c r="AC142" s="109"/>
      <c r="AD142" s="109"/>
      <c r="AE142" s="109">
        <f t="shared" ref="AE142:AE147" si="277">AF142+AG142+AH142</f>
        <v>0</v>
      </c>
      <c r="AF142" s="109"/>
      <c r="AG142" s="109"/>
      <c r="AH142" s="109">
        <f t="shared" ref="AH142:AH147" si="278">AI142+AJ142+AK142+AL142</f>
        <v>0</v>
      </c>
      <c r="AI142" s="109"/>
      <c r="AJ142" s="109"/>
      <c r="AK142" s="109"/>
      <c r="AL142" s="109"/>
      <c r="AM142" s="109"/>
      <c r="AN142" s="109"/>
      <c r="AO142" s="109">
        <f t="shared" ref="AO142:AO147" si="279">AR142+AS142+AT142+AU142+AV142+AW142+AX142</f>
        <v>856456</v>
      </c>
      <c r="AP142" s="109">
        <v>100000</v>
      </c>
      <c r="AQ142" s="109">
        <v>500000</v>
      </c>
      <c r="AR142" s="109">
        <v>656030</v>
      </c>
      <c r="AS142" s="109">
        <v>37856</v>
      </c>
      <c r="AT142" s="109">
        <v>135000</v>
      </c>
      <c r="AU142" s="109"/>
      <c r="AV142" s="109"/>
      <c r="AW142" s="109">
        <v>27570</v>
      </c>
      <c r="AX142" s="109"/>
      <c r="AY142" s="109">
        <f t="shared" ref="AY142:AY147" si="280">AZ142</f>
        <v>0</v>
      </c>
      <c r="AZ142" s="109"/>
      <c r="BA142" s="113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114"/>
      <c r="DH142" s="114"/>
      <c r="DI142" s="114"/>
      <c r="DJ142" s="114"/>
      <c r="DK142" s="114"/>
      <c r="DL142" s="114"/>
      <c r="DM142" s="114"/>
      <c r="DN142" s="114"/>
      <c r="DO142" s="114"/>
      <c r="DP142" s="114"/>
      <c r="DQ142" s="114"/>
      <c r="DR142" s="114"/>
      <c r="DS142" s="114"/>
      <c r="DT142" s="114"/>
      <c r="DU142" s="114"/>
      <c r="DV142" s="114"/>
      <c r="DW142" s="114"/>
      <c r="DX142" s="114"/>
      <c r="DY142" s="114"/>
      <c r="DZ142" s="114"/>
      <c r="EA142" s="114"/>
      <c r="EB142" s="114"/>
      <c r="EC142" s="114"/>
      <c r="ED142" s="114"/>
      <c r="EE142" s="114"/>
      <c r="EF142" s="114"/>
      <c r="EG142" s="114"/>
      <c r="EH142" s="114"/>
      <c r="EI142" s="114"/>
      <c r="EJ142" s="114"/>
      <c r="EK142" s="114"/>
      <c r="EL142" s="114"/>
      <c r="EM142" s="114"/>
      <c r="EN142" s="114"/>
      <c r="EO142" s="114"/>
      <c r="EP142" s="114"/>
      <c r="EQ142" s="114"/>
      <c r="ER142" s="114"/>
      <c r="ES142" s="114"/>
      <c r="ET142" s="114"/>
      <c r="EU142" s="114"/>
      <c r="EV142" s="114"/>
      <c r="EW142" s="114"/>
      <c r="EX142" s="114"/>
      <c r="EY142" s="114"/>
      <c r="EZ142" s="114"/>
      <c r="FA142" s="114"/>
      <c r="FB142" s="114"/>
      <c r="FC142" s="114"/>
      <c r="FD142" s="114"/>
      <c r="FE142" s="114"/>
      <c r="FF142" s="114"/>
      <c r="FG142" s="114"/>
      <c r="FH142" s="114"/>
      <c r="FI142" s="114"/>
      <c r="FJ142" s="114"/>
      <c r="FK142" s="114"/>
      <c r="FL142" s="114"/>
      <c r="FM142" s="114"/>
      <c r="FN142" s="114"/>
      <c r="FO142" s="114"/>
      <c r="FP142" s="114"/>
      <c r="FQ142" s="114"/>
      <c r="FR142" s="114"/>
      <c r="FS142" s="114"/>
      <c r="FT142" s="114"/>
      <c r="FU142" s="114"/>
      <c r="FV142" s="114"/>
      <c r="FW142" s="114"/>
      <c r="FX142" s="114"/>
      <c r="FY142" s="114"/>
      <c r="FZ142" s="114"/>
      <c r="GA142" s="114"/>
      <c r="GB142" s="114"/>
      <c r="GC142" s="114"/>
      <c r="GD142" s="114"/>
      <c r="GE142" s="114"/>
      <c r="GF142" s="114"/>
      <c r="GG142" s="114"/>
      <c r="GH142" s="114"/>
      <c r="GI142" s="114"/>
      <c r="GJ142" s="114"/>
      <c r="GK142" s="114"/>
      <c r="GL142" s="114"/>
      <c r="GM142" s="114"/>
      <c r="GN142" s="114"/>
      <c r="GO142" s="114"/>
      <c r="GP142" s="114"/>
      <c r="GQ142" s="114"/>
      <c r="GR142" s="114"/>
      <c r="GS142" s="114"/>
      <c r="GT142" s="114"/>
      <c r="GU142" s="114"/>
      <c r="GV142" s="114"/>
      <c r="GW142" s="114"/>
      <c r="GX142" s="114"/>
      <c r="GY142" s="114"/>
      <c r="GZ142" s="114"/>
      <c r="HA142" s="114"/>
      <c r="HB142" s="114"/>
      <c r="HC142" s="114"/>
      <c r="HD142" s="114"/>
      <c r="HE142" s="114"/>
      <c r="HF142" s="114"/>
      <c r="HG142" s="114"/>
      <c r="HH142" s="114"/>
      <c r="HI142" s="114"/>
      <c r="HJ142" s="114"/>
      <c r="HK142" s="114"/>
      <c r="HL142" s="114"/>
      <c r="HM142" s="114"/>
      <c r="HN142" s="114"/>
      <c r="HO142" s="114"/>
      <c r="HP142" s="114"/>
      <c r="HQ142" s="114"/>
      <c r="HR142" s="114"/>
      <c r="HS142" s="114"/>
      <c r="HT142" s="114"/>
      <c r="HU142" s="114"/>
      <c r="HV142" s="114"/>
      <c r="HW142" s="114"/>
      <c r="HX142" s="114"/>
      <c r="HY142" s="114"/>
      <c r="HZ142" s="114"/>
      <c r="IA142" s="114"/>
      <c r="IB142" s="114"/>
    </row>
    <row r="143" s="98" customFormat="1" ht="25" customHeight="1" spans="1:236">
      <c r="A143" s="112"/>
      <c r="B143" s="107">
        <v>2010350</v>
      </c>
      <c r="C143" s="110" t="s">
        <v>56</v>
      </c>
      <c r="D143" s="109">
        <f t="shared" si="268"/>
        <v>2388180</v>
      </c>
      <c r="E143" s="109">
        <f t="shared" si="269"/>
        <v>0</v>
      </c>
      <c r="F143" s="109">
        <f t="shared" si="270"/>
        <v>0</v>
      </c>
      <c r="G143" s="109"/>
      <c r="H143" s="109">
        <f t="shared" si="271"/>
        <v>0</v>
      </c>
      <c r="I143" s="109"/>
      <c r="J143" s="109"/>
      <c r="K143" s="109"/>
      <c r="L143" s="109"/>
      <c r="M143" s="109">
        <f t="shared" si="272"/>
        <v>0</v>
      </c>
      <c r="N143" s="109"/>
      <c r="O143" s="109"/>
      <c r="P143" s="109">
        <f t="shared" si="273"/>
        <v>0</v>
      </c>
      <c r="Q143" s="109"/>
      <c r="R143" s="109"/>
      <c r="S143" s="109"/>
      <c r="T143" s="109"/>
      <c r="U143" s="109"/>
      <c r="V143" s="109"/>
      <c r="W143" s="109">
        <f t="shared" si="274"/>
        <v>2368740</v>
      </c>
      <c r="X143" s="109">
        <f t="shared" si="275"/>
        <v>2368740</v>
      </c>
      <c r="Y143" s="109">
        <v>1148184</v>
      </c>
      <c r="Z143" s="109">
        <f t="shared" si="276"/>
        <v>1124874</v>
      </c>
      <c r="AA143" s="109">
        <v>920424</v>
      </c>
      <c r="AB143" s="109">
        <v>65250</v>
      </c>
      <c r="AC143" s="109">
        <v>139200</v>
      </c>
      <c r="AD143" s="109">
        <v>95682</v>
      </c>
      <c r="AE143" s="109">
        <f t="shared" si="277"/>
        <v>0</v>
      </c>
      <c r="AF143" s="109"/>
      <c r="AG143" s="109"/>
      <c r="AH143" s="109">
        <f t="shared" si="278"/>
        <v>0</v>
      </c>
      <c r="AI143" s="109"/>
      <c r="AJ143" s="109"/>
      <c r="AK143" s="109"/>
      <c r="AL143" s="109"/>
      <c r="AM143" s="109"/>
      <c r="AN143" s="109"/>
      <c r="AO143" s="109">
        <f t="shared" si="279"/>
        <v>0</v>
      </c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>
        <f t="shared" si="280"/>
        <v>19440</v>
      </c>
      <c r="AZ143" s="109">
        <v>19440</v>
      </c>
      <c r="BA143" s="113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114"/>
      <c r="DH143" s="114"/>
      <c r="DI143" s="114"/>
      <c r="DJ143" s="114"/>
      <c r="DK143" s="114"/>
      <c r="DL143" s="114"/>
      <c r="DM143" s="114"/>
      <c r="DN143" s="114"/>
      <c r="DO143" s="114"/>
      <c r="DP143" s="114"/>
      <c r="DQ143" s="114"/>
      <c r="DR143" s="114"/>
      <c r="DS143" s="114"/>
      <c r="DT143" s="114"/>
      <c r="DU143" s="114"/>
      <c r="DV143" s="114"/>
      <c r="DW143" s="114"/>
      <c r="DX143" s="114"/>
      <c r="DY143" s="114"/>
      <c r="DZ143" s="114"/>
      <c r="EA143" s="114"/>
      <c r="EB143" s="114"/>
      <c r="EC143" s="114"/>
      <c r="ED143" s="114"/>
      <c r="EE143" s="114"/>
      <c r="EF143" s="114"/>
      <c r="EG143" s="114"/>
      <c r="EH143" s="114"/>
      <c r="EI143" s="114"/>
      <c r="EJ143" s="114"/>
      <c r="EK143" s="114"/>
      <c r="EL143" s="114"/>
      <c r="EM143" s="114"/>
      <c r="EN143" s="114"/>
      <c r="EO143" s="114"/>
      <c r="EP143" s="114"/>
      <c r="EQ143" s="114"/>
      <c r="ER143" s="114"/>
      <c r="ES143" s="114"/>
      <c r="ET143" s="114"/>
      <c r="EU143" s="114"/>
      <c r="EV143" s="114"/>
      <c r="EW143" s="114"/>
      <c r="EX143" s="114"/>
      <c r="EY143" s="114"/>
      <c r="EZ143" s="114"/>
      <c r="FA143" s="114"/>
      <c r="FB143" s="114"/>
      <c r="FC143" s="114"/>
      <c r="FD143" s="114"/>
      <c r="FE143" s="114"/>
      <c r="FF143" s="114"/>
      <c r="FG143" s="114"/>
      <c r="FH143" s="114"/>
      <c r="FI143" s="114"/>
      <c r="FJ143" s="114"/>
      <c r="FK143" s="114"/>
      <c r="FL143" s="114"/>
      <c r="FM143" s="114"/>
      <c r="FN143" s="114"/>
      <c r="FO143" s="114"/>
      <c r="FP143" s="114"/>
      <c r="FQ143" s="114"/>
      <c r="FR143" s="114"/>
      <c r="FS143" s="114"/>
      <c r="FT143" s="114"/>
      <c r="FU143" s="114"/>
      <c r="FV143" s="114"/>
      <c r="FW143" s="114"/>
      <c r="FX143" s="114"/>
      <c r="FY143" s="114"/>
      <c r="FZ143" s="114"/>
      <c r="GA143" s="114"/>
      <c r="GB143" s="114"/>
      <c r="GC143" s="114"/>
      <c r="GD143" s="114"/>
      <c r="GE143" s="114"/>
      <c r="GF143" s="114"/>
      <c r="GG143" s="114"/>
      <c r="GH143" s="114"/>
      <c r="GI143" s="114"/>
      <c r="GJ143" s="114"/>
      <c r="GK143" s="114"/>
      <c r="GL143" s="114"/>
      <c r="GM143" s="114"/>
      <c r="GN143" s="114"/>
      <c r="GO143" s="114"/>
      <c r="GP143" s="114"/>
      <c r="GQ143" s="114"/>
      <c r="GR143" s="114"/>
      <c r="GS143" s="114"/>
      <c r="GT143" s="114"/>
      <c r="GU143" s="114"/>
      <c r="GV143" s="114"/>
      <c r="GW143" s="114"/>
      <c r="GX143" s="114"/>
      <c r="GY143" s="114"/>
      <c r="GZ143" s="114"/>
      <c r="HA143" s="114"/>
      <c r="HB143" s="114"/>
      <c r="HC143" s="114"/>
      <c r="HD143" s="114"/>
      <c r="HE143" s="114"/>
      <c r="HF143" s="114"/>
      <c r="HG143" s="114"/>
      <c r="HH143" s="114"/>
      <c r="HI143" s="114"/>
      <c r="HJ143" s="114"/>
      <c r="HK143" s="114"/>
      <c r="HL143" s="114"/>
      <c r="HM143" s="114"/>
      <c r="HN143" s="114"/>
      <c r="HO143" s="114"/>
      <c r="HP143" s="114"/>
      <c r="HQ143" s="114"/>
      <c r="HR143" s="114"/>
      <c r="HS143" s="114"/>
      <c r="HT143" s="114"/>
      <c r="HU143" s="114"/>
      <c r="HV143" s="114"/>
      <c r="HW143" s="114"/>
      <c r="HX143" s="114"/>
      <c r="HY143" s="114"/>
      <c r="HZ143" s="114"/>
      <c r="IA143" s="114"/>
      <c r="IB143" s="114"/>
    </row>
    <row r="144" s="98" customFormat="1" ht="29" customHeight="1" spans="1:236">
      <c r="A144" s="112"/>
      <c r="B144" s="107">
        <v>2080505</v>
      </c>
      <c r="C144" s="111" t="s">
        <v>57</v>
      </c>
      <c r="D144" s="109">
        <f t="shared" si="268"/>
        <v>504749</v>
      </c>
      <c r="E144" s="109">
        <f t="shared" si="269"/>
        <v>173773</v>
      </c>
      <c r="F144" s="109">
        <f t="shared" si="270"/>
        <v>0</v>
      </c>
      <c r="G144" s="109"/>
      <c r="H144" s="109">
        <f t="shared" si="271"/>
        <v>0</v>
      </c>
      <c r="I144" s="109"/>
      <c r="J144" s="109"/>
      <c r="K144" s="109"/>
      <c r="L144" s="109"/>
      <c r="M144" s="109">
        <f t="shared" si="272"/>
        <v>173773</v>
      </c>
      <c r="N144" s="109">
        <v>173773</v>
      </c>
      <c r="O144" s="109"/>
      <c r="P144" s="109">
        <f t="shared" si="273"/>
        <v>0</v>
      </c>
      <c r="Q144" s="109"/>
      <c r="R144" s="109"/>
      <c r="S144" s="109"/>
      <c r="T144" s="109"/>
      <c r="U144" s="109"/>
      <c r="V144" s="109"/>
      <c r="W144" s="109">
        <f t="shared" si="274"/>
        <v>330976</v>
      </c>
      <c r="X144" s="109">
        <f t="shared" si="275"/>
        <v>0</v>
      </c>
      <c r="Y144" s="109"/>
      <c r="Z144" s="109">
        <f t="shared" si="276"/>
        <v>0</v>
      </c>
      <c r="AA144" s="109"/>
      <c r="AB144" s="109"/>
      <c r="AC144" s="109"/>
      <c r="AD144" s="109"/>
      <c r="AE144" s="109">
        <f t="shared" si="277"/>
        <v>330976</v>
      </c>
      <c r="AF144" s="109">
        <v>330976</v>
      </c>
      <c r="AG144" s="109"/>
      <c r="AH144" s="109">
        <f t="shared" si="278"/>
        <v>0</v>
      </c>
      <c r="AI144" s="109"/>
      <c r="AJ144" s="109"/>
      <c r="AK144" s="109"/>
      <c r="AL144" s="109"/>
      <c r="AM144" s="109"/>
      <c r="AN144" s="109"/>
      <c r="AO144" s="109">
        <f t="shared" si="279"/>
        <v>0</v>
      </c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>
        <f t="shared" si="280"/>
        <v>0</v>
      </c>
      <c r="AZ144" s="109"/>
      <c r="BA144" s="113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114"/>
      <c r="DH144" s="114"/>
      <c r="DI144" s="114"/>
      <c r="DJ144" s="114"/>
      <c r="DK144" s="114"/>
      <c r="DL144" s="114"/>
      <c r="DM144" s="114"/>
      <c r="DN144" s="114"/>
      <c r="DO144" s="114"/>
      <c r="DP144" s="114"/>
      <c r="DQ144" s="114"/>
      <c r="DR144" s="114"/>
      <c r="DS144" s="114"/>
      <c r="DT144" s="114"/>
      <c r="DU144" s="114"/>
      <c r="DV144" s="114"/>
      <c r="DW144" s="114"/>
      <c r="DX144" s="114"/>
      <c r="DY144" s="114"/>
      <c r="DZ144" s="114"/>
      <c r="EA144" s="114"/>
      <c r="EB144" s="114"/>
      <c r="EC144" s="114"/>
      <c r="ED144" s="114"/>
      <c r="EE144" s="114"/>
      <c r="EF144" s="114"/>
      <c r="EG144" s="114"/>
      <c r="EH144" s="114"/>
      <c r="EI144" s="114"/>
      <c r="EJ144" s="114"/>
      <c r="EK144" s="114"/>
      <c r="EL144" s="114"/>
      <c r="EM144" s="114"/>
      <c r="EN144" s="114"/>
      <c r="EO144" s="114"/>
      <c r="EP144" s="114"/>
      <c r="EQ144" s="114"/>
      <c r="ER144" s="114"/>
      <c r="ES144" s="114"/>
      <c r="ET144" s="114"/>
      <c r="EU144" s="114"/>
      <c r="EV144" s="114"/>
      <c r="EW144" s="114"/>
      <c r="EX144" s="114"/>
      <c r="EY144" s="114"/>
      <c r="EZ144" s="114"/>
      <c r="FA144" s="114"/>
      <c r="FB144" s="114"/>
      <c r="FC144" s="114"/>
      <c r="FD144" s="114"/>
      <c r="FE144" s="114"/>
      <c r="FF144" s="114"/>
      <c r="FG144" s="114"/>
      <c r="FH144" s="114"/>
      <c r="FI144" s="114"/>
      <c r="FJ144" s="114"/>
      <c r="FK144" s="114"/>
      <c r="FL144" s="114"/>
      <c r="FM144" s="114"/>
      <c r="FN144" s="114"/>
      <c r="FO144" s="114"/>
      <c r="FP144" s="114"/>
      <c r="FQ144" s="114"/>
      <c r="FR144" s="114"/>
      <c r="FS144" s="114"/>
      <c r="FT144" s="114"/>
      <c r="FU144" s="114"/>
      <c r="FV144" s="114"/>
      <c r="FW144" s="114"/>
      <c r="FX144" s="114"/>
      <c r="FY144" s="114"/>
      <c r="FZ144" s="114"/>
      <c r="GA144" s="114"/>
      <c r="GB144" s="114"/>
      <c r="GC144" s="114"/>
      <c r="GD144" s="114"/>
      <c r="GE144" s="114"/>
      <c r="GF144" s="114"/>
      <c r="GG144" s="114"/>
      <c r="GH144" s="114"/>
      <c r="GI144" s="114"/>
      <c r="GJ144" s="114"/>
      <c r="GK144" s="114"/>
      <c r="GL144" s="114"/>
      <c r="GM144" s="114"/>
      <c r="GN144" s="114"/>
      <c r="GO144" s="114"/>
      <c r="GP144" s="114"/>
      <c r="GQ144" s="114"/>
      <c r="GR144" s="114"/>
      <c r="GS144" s="114"/>
      <c r="GT144" s="114"/>
      <c r="GU144" s="114"/>
      <c r="GV144" s="114"/>
      <c r="GW144" s="114"/>
      <c r="GX144" s="114"/>
      <c r="GY144" s="114"/>
      <c r="GZ144" s="114"/>
      <c r="HA144" s="114"/>
      <c r="HB144" s="114"/>
      <c r="HC144" s="114"/>
      <c r="HD144" s="114"/>
      <c r="HE144" s="114"/>
      <c r="HF144" s="114"/>
      <c r="HG144" s="114"/>
      <c r="HH144" s="114"/>
      <c r="HI144" s="114"/>
      <c r="HJ144" s="114"/>
      <c r="HK144" s="114"/>
      <c r="HL144" s="114"/>
      <c r="HM144" s="114"/>
      <c r="HN144" s="114"/>
      <c r="HO144" s="114"/>
      <c r="HP144" s="114"/>
      <c r="HQ144" s="114"/>
      <c r="HR144" s="114"/>
      <c r="HS144" s="114"/>
      <c r="HT144" s="114"/>
      <c r="HU144" s="114"/>
      <c r="HV144" s="114"/>
      <c r="HW144" s="114"/>
      <c r="HX144" s="114"/>
      <c r="HY144" s="114"/>
      <c r="HZ144" s="114"/>
      <c r="IA144" s="114"/>
      <c r="IB144" s="114"/>
    </row>
    <row r="145" s="98" customFormat="1" ht="25" customHeight="1" spans="1:236">
      <c r="A145" s="112"/>
      <c r="B145" s="107">
        <v>2101101</v>
      </c>
      <c r="C145" s="110" t="s">
        <v>58</v>
      </c>
      <c r="D145" s="109">
        <f t="shared" si="268"/>
        <v>73907</v>
      </c>
      <c r="E145" s="109">
        <f t="shared" si="269"/>
        <v>73907</v>
      </c>
      <c r="F145" s="109">
        <f t="shared" si="270"/>
        <v>0</v>
      </c>
      <c r="G145" s="109"/>
      <c r="H145" s="109">
        <f t="shared" si="271"/>
        <v>0</v>
      </c>
      <c r="I145" s="109"/>
      <c r="J145" s="109"/>
      <c r="K145" s="109"/>
      <c r="L145" s="109"/>
      <c r="M145" s="109">
        <f t="shared" si="272"/>
        <v>73907</v>
      </c>
      <c r="N145" s="109"/>
      <c r="O145" s="109">
        <v>65165</v>
      </c>
      <c r="P145" s="109">
        <f t="shared" si="273"/>
        <v>8742</v>
      </c>
      <c r="Q145" s="109">
        <v>2172</v>
      </c>
      <c r="R145" s="109">
        <v>5430</v>
      </c>
      <c r="S145" s="109">
        <v>1140</v>
      </c>
      <c r="T145" s="109"/>
      <c r="U145" s="109"/>
      <c r="V145" s="109"/>
      <c r="W145" s="109">
        <f t="shared" si="274"/>
        <v>0</v>
      </c>
      <c r="X145" s="109">
        <f t="shared" si="275"/>
        <v>0</v>
      </c>
      <c r="Y145" s="109"/>
      <c r="Z145" s="109">
        <f t="shared" si="276"/>
        <v>0</v>
      </c>
      <c r="AA145" s="109"/>
      <c r="AB145" s="109"/>
      <c r="AC145" s="109"/>
      <c r="AD145" s="109"/>
      <c r="AE145" s="109">
        <f t="shared" si="277"/>
        <v>0</v>
      </c>
      <c r="AF145" s="109"/>
      <c r="AG145" s="109"/>
      <c r="AH145" s="109">
        <f t="shared" si="278"/>
        <v>0</v>
      </c>
      <c r="AI145" s="109"/>
      <c r="AJ145" s="109"/>
      <c r="AK145" s="109"/>
      <c r="AL145" s="109"/>
      <c r="AM145" s="109"/>
      <c r="AN145" s="109"/>
      <c r="AO145" s="109">
        <f t="shared" si="279"/>
        <v>0</v>
      </c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>
        <f t="shared" si="280"/>
        <v>0</v>
      </c>
      <c r="AZ145" s="109"/>
      <c r="BA145" s="113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114"/>
      <c r="DH145" s="114"/>
      <c r="DI145" s="114"/>
      <c r="DJ145" s="114"/>
      <c r="DK145" s="114"/>
      <c r="DL145" s="114"/>
      <c r="DM145" s="114"/>
      <c r="DN145" s="114"/>
      <c r="DO145" s="114"/>
      <c r="DP145" s="114"/>
      <c r="DQ145" s="114"/>
      <c r="DR145" s="114"/>
      <c r="DS145" s="114"/>
      <c r="DT145" s="114"/>
      <c r="DU145" s="114"/>
      <c r="DV145" s="114"/>
      <c r="DW145" s="114"/>
      <c r="DX145" s="114"/>
      <c r="DY145" s="114"/>
      <c r="DZ145" s="114"/>
      <c r="EA145" s="114"/>
      <c r="EB145" s="114"/>
      <c r="EC145" s="114"/>
      <c r="ED145" s="114"/>
      <c r="EE145" s="114"/>
      <c r="EF145" s="114"/>
      <c r="EG145" s="114"/>
      <c r="EH145" s="114"/>
      <c r="EI145" s="114"/>
      <c r="EJ145" s="114"/>
      <c r="EK145" s="114"/>
      <c r="EL145" s="114"/>
      <c r="EM145" s="114"/>
      <c r="EN145" s="114"/>
      <c r="EO145" s="114"/>
      <c r="EP145" s="114"/>
      <c r="EQ145" s="114"/>
      <c r="ER145" s="114"/>
      <c r="ES145" s="114"/>
      <c r="ET145" s="114"/>
      <c r="EU145" s="114"/>
      <c r="EV145" s="114"/>
      <c r="EW145" s="114"/>
      <c r="EX145" s="114"/>
      <c r="EY145" s="114"/>
      <c r="EZ145" s="114"/>
      <c r="FA145" s="114"/>
      <c r="FB145" s="114"/>
      <c r="FC145" s="114"/>
      <c r="FD145" s="114"/>
      <c r="FE145" s="114"/>
      <c r="FF145" s="114"/>
      <c r="FG145" s="114"/>
      <c r="FH145" s="114"/>
      <c r="FI145" s="114"/>
      <c r="FJ145" s="114"/>
      <c r="FK145" s="114"/>
      <c r="FL145" s="114"/>
      <c r="FM145" s="114"/>
      <c r="FN145" s="114"/>
      <c r="FO145" s="114"/>
      <c r="FP145" s="114"/>
      <c r="FQ145" s="114"/>
      <c r="FR145" s="114"/>
      <c r="FS145" s="114"/>
      <c r="FT145" s="114"/>
      <c r="FU145" s="114"/>
      <c r="FV145" s="114"/>
      <c r="FW145" s="114"/>
      <c r="FX145" s="114"/>
      <c r="FY145" s="114"/>
      <c r="FZ145" s="114"/>
      <c r="GA145" s="114"/>
      <c r="GB145" s="114"/>
      <c r="GC145" s="114"/>
      <c r="GD145" s="114"/>
      <c r="GE145" s="114"/>
      <c r="GF145" s="114"/>
      <c r="GG145" s="114"/>
      <c r="GH145" s="114"/>
      <c r="GI145" s="114"/>
      <c r="GJ145" s="114"/>
      <c r="GK145" s="114"/>
      <c r="GL145" s="114"/>
      <c r="GM145" s="114"/>
      <c r="GN145" s="114"/>
      <c r="GO145" s="114"/>
      <c r="GP145" s="114"/>
      <c r="GQ145" s="114"/>
      <c r="GR145" s="114"/>
      <c r="GS145" s="114"/>
      <c r="GT145" s="114"/>
      <c r="GU145" s="114"/>
      <c r="GV145" s="114"/>
      <c r="GW145" s="114"/>
      <c r="GX145" s="114"/>
      <c r="GY145" s="114"/>
      <c r="GZ145" s="114"/>
      <c r="HA145" s="114"/>
      <c r="HB145" s="114"/>
      <c r="HC145" s="114"/>
      <c r="HD145" s="114"/>
      <c r="HE145" s="114"/>
      <c r="HF145" s="114"/>
      <c r="HG145" s="114"/>
      <c r="HH145" s="114"/>
      <c r="HI145" s="114"/>
      <c r="HJ145" s="114"/>
      <c r="HK145" s="114"/>
      <c r="HL145" s="114"/>
      <c r="HM145" s="114"/>
      <c r="HN145" s="114"/>
      <c r="HO145" s="114"/>
      <c r="HP145" s="114"/>
      <c r="HQ145" s="114"/>
      <c r="HR145" s="114"/>
      <c r="HS145" s="114"/>
      <c r="HT145" s="114"/>
      <c r="HU145" s="114"/>
      <c r="HV145" s="114"/>
      <c r="HW145" s="114"/>
      <c r="HX145" s="114"/>
      <c r="HY145" s="114"/>
      <c r="HZ145" s="114"/>
      <c r="IA145" s="114"/>
      <c r="IB145" s="114"/>
    </row>
    <row r="146" s="98" customFormat="1" ht="25" customHeight="1" spans="1:236">
      <c r="A146" s="112"/>
      <c r="B146" s="107">
        <v>2101102</v>
      </c>
      <c r="C146" s="110" t="s">
        <v>59</v>
      </c>
      <c r="D146" s="109">
        <f t="shared" si="268"/>
        <v>140876</v>
      </c>
      <c r="E146" s="109">
        <f t="shared" si="269"/>
        <v>0</v>
      </c>
      <c r="F146" s="109">
        <f t="shared" si="270"/>
        <v>0</v>
      </c>
      <c r="G146" s="109"/>
      <c r="H146" s="109">
        <f t="shared" si="271"/>
        <v>0</v>
      </c>
      <c r="I146" s="109"/>
      <c r="J146" s="109"/>
      <c r="K146" s="109"/>
      <c r="L146" s="109"/>
      <c r="M146" s="109">
        <f t="shared" si="272"/>
        <v>0</v>
      </c>
      <c r="N146" s="109"/>
      <c r="O146" s="109"/>
      <c r="P146" s="109">
        <f t="shared" si="273"/>
        <v>0</v>
      </c>
      <c r="Q146" s="109"/>
      <c r="R146" s="109"/>
      <c r="S146" s="109"/>
      <c r="T146" s="109"/>
      <c r="U146" s="109"/>
      <c r="V146" s="109"/>
      <c r="W146" s="109">
        <f t="shared" si="274"/>
        <v>140876</v>
      </c>
      <c r="X146" s="109">
        <f t="shared" si="275"/>
        <v>0</v>
      </c>
      <c r="Y146" s="109"/>
      <c r="Z146" s="109">
        <f t="shared" si="276"/>
        <v>0</v>
      </c>
      <c r="AA146" s="109"/>
      <c r="AB146" s="109"/>
      <c r="AC146" s="109"/>
      <c r="AD146" s="109"/>
      <c r="AE146" s="109">
        <f t="shared" si="277"/>
        <v>140876</v>
      </c>
      <c r="AF146" s="109"/>
      <c r="AG146" s="109">
        <v>124116</v>
      </c>
      <c r="AH146" s="109">
        <f t="shared" si="278"/>
        <v>16760</v>
      </c>
      <c r="AI146" s="109">
        <v>4137</v>
      </c>
      <c r="AJ146" s="109">
        <v>10343</v>
      </c>
      <c r="AK146" s="109">
        <v>2280</v>
      </c>
      <c r="AL146" s="109"/>
      <c r="AM146" s="109"/>
      <c r="AN146" s="109"/>
      <c r="AO146" s="109">
        <f t="shared" si="279"/>
        <v>0</v>
      </c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>
        <f t="shared" si="280"/>
        <v>0</v>
      </c>
      <c r="AZ146" s="109"/>
      <c r="BA146" s="113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  <c r="DH146" s="114"/>
      <c r="DI146" s="114"/>
      <c r="DJ146" s="114"/>
      <c r="DK146" s="114"/>
      <c r="DL146" s="114"/>
      <c r="DM146" s="114"/>
      <c r="DN146" s="114"/>
      <c r="DO146" s="114"/>
      <c r="DP146" s="114"/>
      <c r="DQ146" s="114"/>
      <c r="DR146" s="114"/>
      <c r="DS146" s="114"/>
      <c r="DT146" s="114"/>
      <c r="DU146" s="114"/>
      <c r="DV146" s="114"/>
      <c r="DW146" s="114"/>
      <c r="DX146" s="114"/>
      <c r="DY146" s="114"/>
      <c r="DZ146" s="114"/>
      <c r="EA146" s="114"/>
      <c r="EB146" s="114"/>
      <c r="EC146" s="114"/>
      <c r="ED146" s="114"/>
      <c r="EE146" s="114"/>
      <c r="EF146" s="114"/>
      <c r="EG146" s="114"/>
      <c r="EH146" s="114"/>
      <c r="EI146" s="114"/>
      <c r="EJ146" s="114"/>
      <c r="EK146" s="114"/>
      <c r="EL146" s="114"/>
      <c r="EM146" s="114"/>
      <c r="EN146" s="114"/>
      <c r="EO146" s="114"/>
      <c r="EP146" s="114"/>
      <c r="EQ146" s="114"/>
      <c r="ER146" s="114"/>
      <c r="ES146" s="114"/>
      <c r="ET146" s="114"/>
      <c r="EU146" s="114"/>
      <c r="EV146" s="114"/>
      <c r="EW146" s="114"/>
      <c r="EX146" s="114"/>
      <c r="EY146" s="114"/>
      <c r="EZ146" s="114"/>
      <c r="FA146" s="114"/>
      <c r="FB146" s="114"/>
      <c r="FC146" s="114"/>
      <c r="FD146" s="114"/>
      <c r="FE146" s="114"/>
      <c r="FF146" s="114"/>
      <c r="FG146" s="114"/>
      <c r="FH146" s="114"/>
      <c r="FI146" s="114"/>
      <c r="FJ146" s="114"/>
      <c r="FK146" s="114"/>
      <c r="FL146" s="114"/>
      <c r="FM146" s="114"/>
      <c r="FN146" s="114"/>
      <c r="FO146" s="114"/>
      <c r="FP146" s="114"/>
      <c r="FQ146" s="114"/>
      <c r="FR146" s="114"/>
      <c r="FS146" s="114"/>
      <c r="FT146" s="114"/>
      <c r="FU146" s="114"/>
      <c r="FV146" s="114"/>
      <c r="FW146" s="114"/>
      <c r="FX146" s="114"/>
      <c r="FY146" s="114"/>
      <c r="FZ146" s="114"/>
      <c r="GA146" s="114"/>
      <c r="GB146" s="114"/>
      <c r="GC146" s="114"/>
      <c r="GD146" s="114"/>
      <c r="GE146" s="114"/>
      <c r="GF146" s="114"/>
      <c r="GG146" s="114"/>
      <c r="GH146" s="114"/>
      <c r="GI146" s="114"/>
      <c r="GJ146" s="114"/>
      <c r="GK146" s="114"/>
      <c r="GL146" s="114"/>
      <c r="GM146" s="114"/>
      <c r="GN146" s="114"/>
      <c r="GO146" s="114"/>
      <c r="GP146" s="114"/>
      <c r="GQ146" s="114"/>
      <c r="GR146" s="114"/>
      <c r="GS146" s="114"/>
      <c r="GT146" s="114"/>
      <c r="GU146" s="114"/>
      <c r="GV146" s="114"/>
      <c r="GW146" s="114"/>
      <c r="GX146" s="114"/>
      <c r="GY146" s="114"/>
      <c r="GZ146" s="114"/>
      <c r="HA146" s="114"/>
      <c r="HB146" s="114"/>
      <c r="HC146" s="114"/>
      <c r="HD146" s="114"/>
      <c r="HE146" s="114"/>
      <c r="HF146" s="114"/>
      <c r="HG146" s="114"/>
      <c r="HH146" s="114"/>
      <c r="HI146" s="114"/>
      <c r="HJ146" s="114"/>
      <c r="HK146" s="114"/>
      <c r="HL146" s="114"/>
      <c r="HM146" s="114"/>
      <c r="HN146" s="114"/>
      <c r="HO146" s="114"/>
      <c r="HP146" s="114"/>
      <c r="HQ146" s="114"/>
      <c r="HR146" s="114"/>
      <c r="HS146" s="114"/>
      <c r="HT146" s="114"/>
      <c r="HU146" s="114"/>
      <c r="HV146" s="114"/>
      <c r="HW146" s="114"/>
      <c r="HX146" s="114"/>
      <c r="HY146" s="114"/>
      <c r="HZ146" s="114"/>
      <c r="IA146" s="114"/>
      <c r="IB146" s="114"/>
    </row>
    <row r="147" s="98" customFormat="1" ht="25" customHeight="1" spans="1:236">
      <c r="A147" s="112"/>
      <c r="B147" s="107">
        <v>2210201</v>
      </c>
      <c r="C147" s="110" t="s">
        <v>60</v>
      </c>
      <c r="D147" s="109">
        <f t="shared" si="268"/>
        <v>378562</v>
      </c>
      <c r="E147" s="109">
        <f t="shared" si="269"/>
        <v>130330</v>
      </c>
      <c r="F147" s="109">
        <f t="shared" si="270"/>
        <v>0</v>
      </c>
      <c r="G147" s="109"/>
      <c r="H147" s="109">
        <f t="shared" si="271"/>
        <v>0</v>
      </c>
      <c r="I147" s="109"/>
      <c r="J147" s="109"/>
      <c r="K147" s="109"/>
      <c r="L147" s="109"/>
      <c r="M147" s="109">
        <f t="shared" si="272"/>
        <v>0</v>
      </c>
      <c r="N147" s="109"/>
      <c r="O147" s="109"/>
      <c r="P147" s="109">
        <f t="shared" si="273"/>
        <v>0</v>
      </c>
      <c r="Q147" s="109"/>
      <c r="R147" s="109"/>
      <c r="S147" s="109"/>
      <c r="T147" s="109"/>
      <c r="U147" s="109">
        <v>130330</v>
      </c>
      <c r="V147" s="109"/>
      <c r="W147" s="109">
        <f t="shared" si="274"/>
        <v>248232</v>
      </c>
      <c r="X147" s="109">
        <f t="shared" si="275"/>
        <v>0</v>
      </c>
      <c r="Y147" s="109"/>
      <c r="Z147" s="109">
        <f t="shared" si="276"/>
        <v>0</v>
      </c>
      <c r="AA147" s="109"/>
      <c r="AB147" s="109"/>
      <c r="AC147" s="109"/>
      <c r="AD147" s="109"/>
      <c r="AE147" s="109">
        <f t="shared" si="277"/>
        <v>0</v>
      </c>
      <c r="AF147" s="109"/>
      <c r="AG147" s="109"/>
      <c r="AH147" s="109">
        <f t="shared" si="278"/>
        <v>0</v>
      </c>
      <c r="AI147" s="109"/>
      <c r="AJ147" s="109"/>
      <c r="AK147" s="109"/>
      <c r="AL147" s="109"/>
      <c r="AM147" s="109">
        <v>248232</v>
      </c>
      <c r="AN147" s="109"/>
      <c r="AO147" s="109">
        <f t="shared" si="279"/>
        <v>0</v>
      </c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>
        <f t="shared" si="280"/>
        <v>0</v>
      </c>
      <c r="AZ147" s="109"/>
      <c r="BA147" s="113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114"/>
      <c r="DH147" s="114"/>
      <c r="DI147" s="114"/>
      <c r="DJ147" s="114"/>
      <c r="DK147" s="114"/>
      <c r="DL147" s="114"/>
      <c r="DM147" s="114"/>
      <c r="DN147" s="114"/>
      <c r="DO147" s="114"/>
      <c r="DP147" s="114"/>
      <c r="DQ147" s="114"/>
      <c r="DR147" s="114"/>
      <c r="DS147" s="114"/>
      <c r="DT147" s="114"/>
      <c r="DU147" s="114"/>
      <c r="DV147" s="114"/>
      <c r="DW147" s="114"/>
      <c r="DX147" s="114"/>
      <c r="DY147" s="114"/>
      <c r="DZ147" s="114"/>
      <c r="EA147" s="114"/>
      <c r="EB147" s="114"/>
      <c r="EC147" s="114"/>
      <c r="ED147" s="114"/>
      <c r="EE147" s="114"/>
      <c r="EF147" s="114"/>
      <c r="EG147" s="114"/>
      <c r="EH147" s="114"/>
      <c r="EI147" s="114"/>
      <c r="EJ147" s="114"/>
      <c r="EK147" s="114"/>
      <c r="EL147" s="114"/>
      <c r="EM147" s="114"/>
      <c r="EN147" s="114"/>
      <c r="EO147" s="114"/>
      <c r="EP147" s="114"/>
      <c r="EQ147" s="114"/>
      <c r="ER147" s="114"/>
      <c r="ES147" s="114"/>
      <c r="ET147" s="114"/>
      <c r="EU147" s="114"/>
      <c r="EV147" s="114"/>
      <c r="EW147" s="114"/>
      <c r="EX147" s="114"/>
      <c r="EY147" s="114"/>
      <c r="EZ147" s="114"/>
      <c r="FA147" s="114"/>
      <c r="FB147" s="114"/>
      <c r="FC147" s="114"/>
      <c r="FD147" s="114"/>
      <c r="FE147" s="114"/>
      <c r="FF147" s="114"/>
      <c r="FG147" s="114"/>
      <c r="FH147" s="114"/>
      <c r="FI147" s="114"/>
      <c r="FJ147" s="114"/>
      <c r="FK147" s="114"/>
      <c r="FL147" s="114"/>
      <c r="FM147" s="114"/>
      <c r="FN147" s="114"/>
      <c r="FO147" s="114"/>
      <c r="FP147" s="114"/>
      <c r="FQ147" s="114"/>
      <c r="FR147" s="114"/>
      <c r="FS147" s="114"/>
      <c r="FT147" s="114"/>
      <c r="FU147" s="114"/>
      <c r="FV147" s="114"/>
      <c r="FW147" s="114"/>
      <c r="FX147" s="114"/>
      <c r="FY147" s="114"/>
      <c r="FZ147" s="114"/>
      <c r="GA147" s="114"/>
      <c r="GB147" s="114"/>
      <c r="GC147" s="114"/>
      <c r="GD147" s="114"/>
      <c r="GE147" s="114"/>
      <c r="GF147" s="114"/>
      <c r="GG147" s="114"/>
      <c r="GH147" s="114"/>
      <c r="GI147" s="114"/>
      <c r="GJ147" s="114"/>
      <c r="GK147" s="114"/>
      <c r="GL147" s="114"/>
      <c r="GM147" s="114"/>
      <c r="GN147" s="114"/>
      <c r="GO147" s="114"/>
      <c r="GP147" s="114"/>
      <c r="GQ147" s="114"/>
      <c r="GR147" s="114"/>
      <c r="GS147" s="114"/>
      <c r="GT147" s="114"/>
      <c r="GU147" s="114"/>
      <c r="GV147" s="114"/>
      <c r="GW147" s="114"/>
      <c r="GX147" s="114"/>
      <c r="GY147" s="114"/>
      <c r="GZ147" s="114"/>
      <c r="HA147" s="114"/>
      <c r="HB147" s="114"/>
      <c r="HC147" s="114"/>
      <c r="HD147" s="114"/>
      <c r="HE147" s="114"/>
      <c r="HF147" s="114"/>
      <c r="HG147" s="114"/>
      <c r="HH147" s="114"/>
      <c r="HI147" s="114"/>
      <c r="HJ147" s="114"/>
      <c r="HK147" s="114"/>
      <c r="HL147" s="114"/>
      <c r="HM147" s="114"/>
      <c r="HN147" s="114"/>
      <c r="HO147" s="114"/>
      <c r="HP147" s="114"/>
      <c r="HQ147" s="114"/>
      <c r="HR147" s="114"/>
      <c r="HS147" s="114"/>
      <c r="HT147" s="114"/>
      <c r="HU147" s="114"/>
      <c r="HV147" s="114"/>
      <c r="HW147" s="114"/>
      <c r="HX147" s="114"/>
      <c r="HY147" s="114"/>
      <c r="HZ147" s="114"/>
      <c r="IA147" s="114"/>
      <c r="IB147" s="114"/>
    </row>
    <row r="148" s="98" customFormat="1" ht="25" customHeight="1" spans="1:236">
      <c r="A148" s="112" t="s">
        <v>80</v>
      </c>
      <c r="B148" s="107"/>
      <c r="C148" s="108" t="s">
        <v>54</v>
      </c>
      <c r="D148" s="109">
        <f t="shared" ref="D148:AZ148" si="281">D149+D150+D151+D152+D153+D154</f>
        <v>6130120</v>
      </c>
      <c r="E148" s="109">
        <f t="shared" si="281"/>
        <v>1955285</v>
      </c>
      <c r="F148" s="109">
        <f t="shared" si="281"/>
        <v>1500652</v>
      </c>
      <c r="G148" s="109">
        <f t="shared" si="281"/>
        <v>729504</v>
      </c>
      <c r="H148" s="109">
        <f t="shared" si="281"/>
        <v>710356</v>
      </c>
      <c r="I148" s="109">
        <f t="shared" si="281"/>
        <v>576006</v>
      </c>
      <c r="J148" s="109">
        <f t="shared" si="281"/>
        <v>40750</v>
      </c>
      <c r="K148" s="109">
        <f t="shared" si="281"/>
        <v>93600</v>
      </c>
      <c r="L148" s="109">
        <f t="shared" si="281"/>
        <v>60792</v>
      </c>
      <c r="M148" s="109">
        <f t="shared" si="281"/>
        <v>297972</v>
      </c>
      <c r="N148" s="109">
        <f t="shared" si="281"/>
        <v>208882</v>
      </c>
      <c r="O148" s="109">
        <f t="shared" si="281"/>
        <v>78331</v>
      </c>
      <c r="P148" s="109">
        <f t="shared" si="281"/>
        <v>10759</v>
      </c>
      <c r="Q148" s="109">
        <f t="shared" si="281"/>
        <v>2611</v>
      </c>
      <c r="R148" s="109">
        <f t="shared" si="281"/>
        <v>6528</v>
      </c>
      <c r="S148" s="109">
        <f t="shared" si="281"/>
        <v>1620</v>
      </c>
      <c r="T148" s="109">
        <f t="shared" si="281"/>
        <v>0</v>
      </c>
      <c r="U148" s="109">
        <f t="shared" si="281"/>
        <v>156661</v>
      </c>
      <c r="V148" s="109">
        <f t="shared" si="281"/>
        <v>0</v>
      </c>
      <c r="W148" s="109">
        <f t="shared" si="281"/>
        <v>3242655</v>
      </c>
      <c r="X148" s="109">
        <f t="shared" si="281"/>
        <v>2414392</v>
      </c>
      <c r="Y148" s="109">
        <f t="shared" si="281"/>
        <v>1162608</v>
      </c>
      <c r="Z148" s="109">
        <f t="shared" si="281"/>
        <v>1154900</v>
      </c>
      <c r="AA148" s="109">
        <f t="shared" si="281"/>
        <v>936900</v>
      </c>
      <c r="AB148" s="109">
        <f t="shared" si="281"/>
        <v>68000</v>
      </c>
      <c r="AC148" s="109">
        <f t="shared" si="281"/>
        <v>150000</v>
      </c>
      <c r="AD148" s="109">
        <f t="shared" si="281"/>
        <v>96884</v>
      </c>
      <c r="AE148" s="109">
        <f t="shared" si="281"/>
        <v>494230</v>
      </c>
      <c r="AF148" s="109">
        <f t="shared" si="281"/>
        <v>346584</v>
      </c>
      <c r="AG148" s="109">
        <f t="shared" si="281"/>
        <v>129802</v>
      </c>
      <c r="AH148" s="109">
        <f t="shared" si="281"/>
        <v>17844</v>
      </c>
      <c r="AI148" s="109">
        <f t="shared" si="281"/>
        <v>4327</v>
      </c>
      <c r="AJ148" s="109">
        <f t="shared" si="281"/>
        <v>10817</v>
      </c>
      <c r="AK148" s="109">
        <f t="shared" si="281"/>
        <v>2700</v>
      </c>
      <c r="AL148" s="109">
        <f t="shared" si="281"/>
        <v>0</v>
      </c>
      <c r="AM148" s="109">
        <f t="shared" si="281"/>
        <v>251941</v>
      </c>
      <c r="AN148" s="109">
        <f t="shared" si="281"/>
        <v>82092</v>
      </c>
      <c r="AO148" s="109">
        <f t="shared" si="281"/>
        <v>919460</v>
      </c>
      <c r="AP148" s="109">
        <f t="shared" si="281"/>
        <v>200000</v>
      </c>
      <c r="AQ148" s="109">
        <f t="shared" si="281"/>
        <v>500000</v>
      </c>
      <c r="AR148" s="109">
        <f t="shared" si="281"/>
        <v>689900</v>
      </c>
      <c r="AS148" s="109">
        <f t="shared" si="281"/>
        <v>40860</v>
      </c>
      <c r="AT148" s="109">
        <f t="shared" si="281"/>
        <v>159000</v>
      </c>
      <c r="AU148" s="109">
        <f t="shared" si="281"/>
        <v>0</v>
      </c>
      <c r="AV148" s="109">
        <f t="shared" si="281"/>
        <v>0</v>
      </c>
      <c r="AW148" s="109">
        <f t="shared" si="281"/>
        <v>29700</v>
      </c>
      <c r="AX148" s="109">
        <f t="shared" si="281"/>
        <v>0</v>
      </c>
      <c r="AY148" s="109">
        <f t="shared" si="281"/>
        <v>12720</v>
      </c>
      <c r="AZ148" s="109">
        <f t="shared" si="281"/>
        <v>12720</v>
      </c>
      <c r="BA148" s="106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114"/>
      <c r="DH148" s="114"/>
      <c r="DI148" s="114"/>
      <c r="DJ148" s="114"/>
      <c r="DK148" s="114"/>
      <c r="DL148" s="114"/>
      <c r="DM148" s="114"/>
      <c r="DN148" s="114"/>
      <c r="DO148" s="114"/>
      <c r="DP148" s="114"/>
      <c r="DQ148" s="114"/>
      <c r="DR148" s="114"/>
      <c r="DS148" s="114"/>
      <c r="DT148" s="114"/>
      <c r="DU148" s="114"/>
      <c r="DV148" s="114"/>
      <c r="DW148" s="114"/>
      <c r="DX148" s="114"/>
      <c r="DY148" s="114"/>
      <c r="DZ148" s="114"/>
      <c r="EA148" s="114"/>
      <c r="EB148" s="114"/>
      <c r="EC148" s="114"/>
      <c r="ED148" s="114"/>
      <c r="EE148" s="114"/>
      <c r="EF148" s="114"/>
      <c r="EG148" s="114"/>
      <c r="EH148" s="114"/>
      <c r="EI148" s="114"/>
      <c r="EJ148" s="114"/>
      <c r="EK148" s="114"/>
      <c r="EL148" s="114"/>
      <c r="EM148" s="114"/>
      <c r="EN148" s="114"/>
      <c r="EO148" s="114"/>
      <c r="EP148" s="114"/>
      <c r="EQ148" s="114"/>
      <c r="ER148" s="114"/>
      <c r="ES148" s="114"/>
      <c r="ET148" s="114"/>
      <c r="EU148" s="114"/>
      <c r="EV148" s="114"/>
      <c r="EW148" s="114"/>
      <c r="EX148" s="114"/>
      <c r="EY148" s="114"/>
      <c r="EZ148" s="114"/>
      <c r="FA148" s="114"/>
      <c r="FB148" s="114"/>
      <c r="FC148" s="114"/>
      <c r="FD148" s="114"/>
      <c r="FE148" s="114"/>
      <c r="FF148" s="114"/>
      <c r="FG148" s="114"/>
      <c r="FH148" s="114"/>
      <c r="FI148" s="114"/>
      <c r="FJ148" s="114"/>
      <c r="FK148" s="114"/>
      <c r="FL148" s="114"/>
      <c r="FM148" s="114"/>
      <c r="FN148" s="114"/>
      <c r="FO148" s="114"/>
      <c r="FP148" s="114"/>
      <c r="FQ148" s="114"/>
      <c r="FR148" s="114"/>
      <c r="FS148" s="114"/>
      <c r="FT148" s="114"/>
      <c r="FU148" s="114"/>
      <c r="FV148" s="114"/>
      <c r="FW148" s="114"/>
      <c r="FX148" s="114"/>
      <c r="FY148" s="114"/>
      <c r="FZ148" s="114"/>
      <c r="GA148" s="114"/>
      <c r="GB148" s="114"/>
      <c r="GC148" s="114"/>
      <c r="GD148" s="114"/>
      <c r="GE148" s="114"/>
      <c r="GF148" s="114"/>
      <c r="GG148" s="114"/>
      <c r="GH148" s="114"/>
      <c r="GI148" s="114"/>
      <c r="GJ148" s="114"/>
      <c r="GK148" s="114"/>
      <c r="GL148" s="114"/>
      <c r="GM148" s="114"/>
      <c r="GN148" s="114"/>
      <c r="GO148" s="114"/>
      <c r="GP148" s="114"/>
      <c r="GQ148" s="114"/>
      <c r="GR148" s="114"/>
      <c r="GS148" s="114"/>
      <c r="GT148" s="114"/>
      <c r="GU148" s="114"/>
      <c r="GV148" s="114"/>
      <c r="GW148" s="114"/>
      <c r="GX148" s="114"/>
      <c r="GY148" s="114"/>
      <c r="GZ148" s="114"/>
      <c r="HA148" s="114"/>
      <c r="HB148" s="114"/>
      <c r="HC148" s="114"/>
      <c r="HD148" s="114"/>
      <c r="HE148" s="114"/>
      <c r="HF148" s="114"/>
      <c r="HG148" s="114"/>
      <c r="HH148" s="114"/>
      <c r="HI148" s="114"/>
      <c r="HJ148" s="114"/>
      <c r="HK148" s="114"/>
      <c r="HL148" s="114"/>
      <c r="HM148" s="114"/>
      <c r="HN148" s="114"/>
      <c r="HO148" s="114"/>
      <c r="HP148" s="114"/>
      <c r="HQ148" s="114"/>
      <c r="HR148" s="114"/>
      <c r="HS148" s="114"/>
      <c r="HT148" s="114"/>
      <c r="HU148" s="114"/>
      <c r="HV148" s="114"/>
      <c r="HW148" s="114"/>
      <c r="HX148" s="114"/>
      <c r="HY148" s="114"/>
      <c r="HZ148" s="114"/>
      <c r="IA148" s="114"/>
      <c r="IB148" s="114"/>
    </row>
    <row r="149" s="98" customFormat="1" ht="25" customHeight="1" spans="1:236">
      <c r="A149" s="112"/>
      <c r="B149" s="107">
        <v>2010301</v>
      </c>
      <c r="C149" s="110" t="s">
        <v>55</v>
      </c>
      <c r="D149" s="109">
        <f t="shared" ref="D149:D154" si="282">E149+W149+AO149+AY149</f>
        <v>2420112</v>
      </c>
      <c r="E149" s="109">
        <f t="shared" ref="E149:E154" si="283">F149+M149+U149+V149</f>
        <v>1500652</v>
      </c>
      <c r="F149" s="109">
        <f t="shared" ref="F149:F154" si="284">G149+H149+L149</f>
        <v>1500652</v>
      </c>
      <c r="G149" s="109">
        <v>729504</v>
      </c>
      <c r="H149" s="109">
        <f t="shared" ref="H149:H154" si="285">I149+J149+K149</f>
        <v>710356</v>
      </c>
      <c r="I149" s="109">
        <v>576006</v>
      </c>
      <c r="J149" s="109">
        <v>40750</v>
      </c>
      <c r="K149" s="109">
        <v>93600</v>
      </c>
      <c r="L149" s="109">
        <v>60792</v>
      </c>
      <c r="M149" s="109">
        <f t="shared" ref="M149:M154" si="286">N149+O149+P149</f>
        <v>0</v>
      </c>
      <c r="N149" s="109"/>
      <c r="O149" s="109"/>
      <c r="P149" s="109">
        <f t="shared" ref="P149:P154" si="287">Q149+R149+S149+T149</f>
        <v>0</v>
      </c>
      <c r="Q149" s="109"/>
      <c r="R149" s="109"/>
      <c r="S149" s="109"/>
      <c r="T149" s="109"/>
      <c r="U149" s="109"/>
      <c r="V149" s="109"/>
      <c r="W149" s="109">
        <f t="shared" ref="W149:W154" si="288">X149+AE149+AM149+AN149</f>
        <v>0</v>
      </c>
      <c r="X149" s="109">
        <f t="shared" ref="X149:X154" si="289">Y149+Z149+AD149</f>
        <v>0</v>
      </c>
      <c r="Y149" s="109"/>
      <c r="Z149" s="109">
        <f t="shared" ref="Z149:Z154" si="290">AA149+AB149+AC149</f>
        <v>0</v>
      </c>
      <c r="AA149" s="109"/>
      <c r="AB149" s="109"/>
      <c r="AC149" s="109"/>
      <c r="AD149" s="109"/>
      <c r="AE149" s="109">
        <f t="shared" ref="AE149:AE154" si="291">AF149+AG149+AH149</f>
        <v>0</v>
      </c>
      <c r="AF149" s="109"/>
      <c r="AG149" s="109"/>
      <c r="AH149" s="109">
        <f t="shared" ref="AH149:AH154" si="292">AI149+AJ149+AK149+AL149</f>
        <v>0</v>
      </c>
      <c r="AI149" s="109"/>
      <c r="AJ149" s="109"/>
      <c r="AK149" s="109"/>
      <c r="AL149" s="109"/>
      <c r="AM149" s="109"/>
      <c r="AN149" s="109"/>
      <c r="AO149" s="109">
        <f t="shared" ref="AO149:AO154" si="293">AR149+AS149+AT149+AU149+AV149+AW149+AX149</f>
        <v>919460</v>
      </c>
      <c r="AP149" s="109">
        <v>200000</v>
      </c>
      <c r="AQ149" s="109">
        <v>500000</v>
      </c>
      <c r="AR149" s="109">
        <v>689900</v>
      </c>
      <c r="AS149" s="109">
        <v>40860</v>
      </c>
      <c r="AT149" s="109">
        <v>159000</v>
      </c>
      <c r="AU149" s="109"/>
      <c r="AV149" s="109"/>
      <c r="AW149" s="109">
        <v>29700</v>
      </c>
      <c r="AX149" s="109"/>
      <c r="AY149" s="109">
        <f t="shared" ref="AY149:AY154" si="294">AZ149</f>
        <v>0</v>
      </c>
      <c r="AZ149" s="109"/>
      <c r="BA149" s="113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114"/>
      <c r="DS149" s="114"/>
      <c r="DT149" s="114"/>
      <c r="DU149" s="114"/>
      <c r="DV149" s="114"/>
      <c r="DW149" s="114"/>
      <c r="DX149" s="114"/>
      <c r="DY149" s="114"/>
      <c r="DZ149" s="114"/>
      <c r="EA149" s="114"/>
      <c r="EB149" s="114"/>
      <c r="EC149" s="114"/>
      <c r="ED149" s="114"/>
      <c r="EE149" s="114"/>
      <c r="EF149" s="114"/>
      <c r="EG149" s="114"/>
      <c r="EH149" s="114"/>
      <c r="EI149" s="114"/>
      <c r="EJ149" s="114"/>
      <c r="EK149" s="114"/>
      <c r="EL149" s="114"/>
      <c r="EM149" s="114"/>
      <c r="EN149" s="114"/>
      <c r="EO149" s="114"/>
      <c r="EP149" s="114"/>
      <c r="EQ149" s="114"/>
      <c r="ER149" s="114"/>
      <c r="ES149" s="114"/>
      <c r="ET149" s="114"/>
      <c r="EU149" s="114"/>
      <c r="EV149" s="114"/>
      <c r="EW149" s="114"/>
      <c r="EX149" s="114"/>
      <c r="EY149" s="114"/>
      <c r="EZ149" s="114"/>
      <c r="FA149" s="114"/>
      <c r="FB149" s="114"/>
      <c r="FC149" s="114"/>
      <c r="FD149" s="114"/>
      <c r="FE149" s="114"/>
      <c r="FF149" s="114"/>
      <c r="FG149" s="114"/>
      <c r="FH149" s="114"/>
      <c r="FI149" s="114"/>
      <c r="FJ149" s="114"/>
      <c r="FK149" s="114"/>
      <c r="FL149" s="114"/>
      <c r="FM149" s="114"/>
      <c r="FN149" s="114"/>
      <c r="FO149" s="114"/>
      <c r="FP149" s="114"/>
      <c r="FQ149" s="114"/>
      <c r="FR149" s="114"/>
      <c r="FS149" s="114"/>
      <c r="FT149" s="114"/>
      <c r="FU149" s="114"/>
      <c r="FV149" s="114"/>
      <c r="FW149" s="114"/>
      <c r="FX149" s="114"/>
      <c r="FY149" s="114"/>
      <c r="FZ149" s="114"/>
      <c r="GA149" s="114"/>
      <c r="GB149" s="114"/>
      <c r="GC149" s="114"/>
      <c r="GD149" s="114"/>
      <c r="GE149" s="114"/>
      <c r="GF149" s="114"/>
      <c r="GG149" s="114"/>
      <c r="GH149" s="114"/>
      <c r="GI149" s="114"/>
      <c r="GJ149" s="114"/>
      <c r="GK149" s="114"/>
      <c r="GL149" s="114"/>
      <c r="GM149" s="114"/>
      <c r="GN149" s="114"/>
      <c r="GO149" s="114"/>
      <c r="GP149" s="114"/>
      <c r="GQ149" s="114"/>
      <c r="GR149" s="114"/>
      <c r="GS149" s="114"/>
      <c r="GT149" s="114"/>
      <c r="GU149" s="114"/>
      <c r="GV149" s="114"/>
      <c r="GW149" s="114"/>
      <c r="GX149" s="114"/>
      <c r="GY149" s="114"/>
      <c r="GZ149" s="114"/>
      <c r="HA149" s="114"/>
      <c r="HB149" s="114"/>
      <c r="HC149" s="114"/>
      <c r="HD149" s="114"/>
      <c r="HE149" s="114"/>
      <c r="HF149" s="114"/>
      <c r="HG149" s="114"/>
      <c r="HH149" s="114"/>
      <c r="HI149" s="114"/>
      <c r="HJ149" s="114"/>
      <c r="HK149" s="114"/>
      <c r="HL149" s="114"/>
      <c r="HM149" s="114"/>
      <c r="HN149" s="114"/>
      <c r="HO149" s="114"/>
      <c r="HP149" s="114"/>
      <c r="HQ149" s="114"/>
      <c r="HR149" s="114"/>
      <c r="HS149" s="114"/>
      <c r="HT149" s="114"/>
      <c r="HU149" s="114"/>
      <c r="HV149" s="114"/>
      <c r="HW149" s="114"/>
      <c r="HX149" s="114"/>
      <c r="HY149" s="114"/>
      <c r="HZ149" s="114"/>
      <c r="IA149" s="114"/>
      <c r="IB149" s="114"/>
    </row>
    <row r="150" s="98" customFormat="1" ht="25" customHeight="1" spans="1:236">
      <c r="A150" s="112"/>
      <c r="B150" s="107">
        <v>2010350</v>
      </c>
      <c r="C150" s="110" t="s">
        <v>56</v>
      </c>
      <c r="D150" s="109">
        <f t="shared" si="282"/>
        <v>2509204</v>
      </c>
      <c r="E150" s="109">
        <f t="shared" si="283"/>
        <v>0</v>
      </c>
      <c r="F150" s="109">
        <f t="shared" si="284"/>
        <v>0</v>
      </c>
      <c r="G150" s="109"/>
      <c r="H150" s="109">
        <f t="shared" si="285"/>
        <v>0</v>
      </c>
      <c r="I150" s="109"/>
      <c r="J150" s="109"/>
      <c r="K150" s="109"/>
      <c r="L150" s="109"/>
      <c r="M150" s="109">
        <f t="shared" si="286"/>
        <v>0</v>
      </c>
      <c r="N150" s="109"/>
      <c r="O150" s="109"/>
      <c r="P150" s="109">
        <f t="shared" si="287"/>
        <v>0</v>
      </c>
      <c r="Q150" s="109"/>
      <c r="R150" s="109"/>
      <c r="S150" s="109"/>
      <c r="T150" s="109"/>
      <c r="U150" s="109"/>
      <c r="V150" s="109"/>
      <c r="W150" s="109">
        <f t="shared" si="288"/>
        <v>2496484</v>
      </c>
      <c r="X150" s="109">
        <f t="shared" si="289"/>
        <v>2414392</v>
      </c>
      <c r="Y150" s="109">
        <v>1162608</v>
      </c>
      <c r="Z150" s="109">
        <f t="shared" si="290"/>
        <v>1154900</v>
      </c>
      <c r="AA150" s="109">
        <v>936900</v>
      </c>
      <c r="AB150" s="109">
        <v>68000</v>
      </c>
      <c r="AC150" s="109">
        <v>150000</v>
      </c>
      <c r="AD150" s="109">
        <v>96884</v>
      </c>
      <c r="AE150" s="109">
        <f t="shared" si="291"/>
        <v>0</v>
      </c>
      <c r="AF150" s="109"/>
      <c r="AG150" s="109"/>
      <c r="AH150" s="109">
        <f t="shared" si="292"/>
        <v>0</v>
      </c>
      <c r="AI150" s="109"/>
      <c r="AJ150" s="109"/>
      <c r="AK150" s="109"/>
      <c r="AL150" s="109"/>
      <c r="AM150" s="109"/>
      <c r="AN150" s="109">
        <v>82092</v>
      </c>
      <c r="AO150" s="109">
        <f t="shared" si="293"/>
        <v>0</v>
      </c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>
        <f t="shared" si="294"/>
        <v>12720</v>
      </c>
      <c r="AZ150" s="109">
        <v>12720</v>
      </c>
      <c r="BA150" s="113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114"/>
      <c r="DR150" s="114"/>
      <c r="DS150" s="114"/>
      <c r="DT150" s="114"/>
      <c r="DU150" s="114"/>
      <c r="DV150" s="114"/>
      <c r="DW150" s="114"/>
      <c r="DX150" s="114"/>
      <c r="DY150" s="114"/>
      <c r="DZ150" s="114"/>
      <c r="EA150" s="114"/>
      <c r="EB150" s="114"/>
      <c r="EC150" s="114"/>
      <c r="ED150" s="114"/>
      <c r="EE150" s="114"/>
      <c r="EF150" s="114"/>
      <c r="EG150" s="114"/>
      <c r="EH150" s="114"/>
      <c r="EI150" s="114"/>
      <c r="EJ150" s="114"/>
      <c r="EK150" s="114"/>
      <c r="EL150" s="114"/>
      <c r="EM150" s="114"/>
      <c r="EN150" s="114"/>
      <c r="EO150" s="114"/>
      <c r="EP150" s="114"/>
      <c r="EQ150" s="114"/>
      <c r="ER150" s="114"/>
      <c r="ES150" s="114"/>
      <c r="ET150" s="114"/>
      <c r="EU150" s="114"/>
      <c r="EV150" s="114"/>
      <c r="EW150" s="114"/>
      <c r="EX150" s="114"/>
      <c r="EY150" s="114"/>
      <c r="EZ150" s="114"/>
      <c r="FA150" s="114"/>
      <c r="FB150" s="114"/>
      <c r="FC150" s="114"/>
      <c r="FD150" s="114"/>
      <c r="FE150" s="114"/>
      <c r="FF150" s="114"/>
      <c r="FG150" s="114"/>
      <c r="FH150" s="114"/>
      <c r="FI150" s="114"/>
      <c r="FJ150" s="114"/>
      <c r="FK150" s="114"/>
      <c r="FL150" s="114"/>
      <c r="FM150" s="114"/>
      <c r="FN150" s="114"/>
      <c r="FO150" s="114"/>
      <c r="FP150" s="114"/>
      <c r="FQ150" s="114"/>
      <c r="FR150" s="114"/>
      <c r="FS150" s="114"/>
      <c r="FT150" s="114"/>
      <c r="FU150" s="114"/>
      <c r="FV150" s="114"/>
      <c r="FW150" s="114"/>
      <c r="FX150" s="114"/>
      <c r="FY150" s="114"/>
      <c r="FZ150" s="114"/>
      <c r="GA150" s="114"/>
      <c r="GB150" s="114"/>
      <c r="GC150" s="114"/>
      <c r="GD150" s="114"/>
      <c r="GE150" s="114"/>
      <c r="GF150" s="114"/>
      <c r="GG150" s="114"/>
      <c r="GH150" s="114"/>
      <c r="GI150" s="114"/>
      <c r="GJ150" s="114"/>
      <c r="GK150" s="114"/>
      <c r="GL150" s="114"/>
      <c r="GM150" s="114"/>
      <c r="GN150" s="114"/>
      <c r="GO150" s="114"/>
      <c r="GP150" s="114"/>
      <c r="GQ150" s="114"/>
      <c r="GR150" s="114"/>
      <c r="GS150" s="114"/>
      <c r="GT150" s="114"/>
      <c r="GU150" s="114"/>
      <c r="GV150" s="114"/>
      <c r="GW150" s="114"/>
      <c r="GX150" s="114"/>
      <c r="GY150" s="114"/>
      <c r="GZ150" s="114"/>
      <c r="HA150" s="114"/>
      <c r="HB150" s="114"/>
      <c r="HC150" s="114"/>
      <c r="HD150" s="114"/>
      <c r="HE150" s="114"/>
      <c r="HF150" s="114"/>
      <c r="HG150" s="114"/>
      <c r="HH150" s="114"/>
      <c r="HI150" s="114"/>
      <c r="HJ150" s="114"/>
      <c r="HK150" s="114"/>
      <c r="HL150" s="114"/>
      <c r="HM150" s="114"/>
      <c r="HN150" s="114"/>
      <c r="HO150" s="114"/>
      <c r="HP150" s="114"/>
      <c r="HQ150" s="114"/>
      <c r="HR150" s="114"/>
      <c r="HS150" s="114"/>
      <c r="HT150" s="114"/>
      <c r="HU150" s="114"/>
      <c r="HV150" s="114"/>
      <c r="HW150" s="114"/>
      <c r="HX150" s="114"/>
      <c r="HY150" s="114"/>
      <c r="HZ150" s="114"/>
      <c r="IA150" s="114"/>
      <c r="IB150" s="114"/>
    </row>
    <row r="151" s="98" customFormat="1" ht="27" customHeight="1" spans="1:236">
      <c r="A151" s="112"/>
      <c r="B151" s="107">
        <v>2080505</v>
      </c>
      <c r="C151" s="111" t="s">
        <v>57</v>
      </c>
      <c r="D151" s="109">
        <f t="shared" si="282"/>
        <v>555466</v>
      </c>
      <c r="E151" s="109">
        <f t="shared" si="283"/>
        <v>208882</v>
      </c>
      <c r="F151" s="109">
        <f t="shared" si="284"/>
        <v>0</v>
      </c>
      <c r="G151" s="109"/>
      <c r="H151" s="109">
        <f t="shared" si="285"/>
        <v>0</v>
      </c>
      <c r="I151" s="109"/>
      <c r="J151" s="109"/>
      <c r="K151" s="109"/>
      <c r="L151" s="109"/>
      <c r="M151" s="109">
        <f t="shared" si="286"/>
        <v>208882</v>
      </c>
      <c r="N151" s="109">
        <v>208882</v>
      </c>
      <c r="O151" s="109"/>
      <c r="P151" s="109">
        <f t="shared" si="287"/>
        <v>0</v>
      </c>
      <c r="Q151" s="109"/>
      <c r="R151" s="109"/>
      <c r="S151" s="109"/>
      <c r="T151" s="109"/>
      <c r="U151" s="109"/>
      <c r="V151" s="109"/>
      <c r="W151" s="109">
        <f t="shared" si="288"/>
        <v>346584</v>
      </c>
      <c r="X151" s="109">
        <f t="shared" si="289"/>
        <v>0</v>
      </c>
      <c r="Y151" s="109"/>
      <c r="Z151" s="109">
        <f t="shared" si="290"/>
        <v>0</v>
      </c>
      <c r="AA151" s="109"/>
      <c r="AB151" s="109"/>
      <c r="AC151" s="109"/>
      <c r="AD151" s="109"/>
      <c r="AE151" s="109">
        <f t="shared" si="291"/>
        <v>346584</v>
      </c>
      <c r="AF151" s="109">
        <v>346584</v>
      </c>
      <c r="AG151" s="109"/>
      <c r="AH151" s="109">
        <f t="shared" si="292"/>
        <v>0</v>
      </c>
      <c r="AI151" s="109"/>
      <c r="AJ151" s="109"/>
      <c r="AK151" s="109"/>
      <c r="AL151" s="109"/>
      <c r="AM151" s="109"/>
      <c r="AN151" s="109"/>
      <c r="AO151" s="109">
        <f t="shared" si="293"/>
        <v>0</v>
      </c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>
        <f t="shared" si="294"/>
        <v>0</v>
      </c>
      <c r="AZ151" s="109"/>
      <c r="BA151" s="113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114"/>
      <c r="DR151" s="114"/>
      <c r="DS151" s="114"/>
      <c r="DT151" s="114"/>
      <c r="DU151" s="114"/>
      <c r="DV151" s="114"/>
      <c r="DW151" s="114"/>
      <c r="DX151" s="114"/>
      <c r="DY151" s="114"/>
      <c r="DZ151" s="114"/>
      <c r="EA151" s="114"/>
      <c r="EB151" s="114"/>
      <c r="EC151" s="114"/>
      <c r="ED151" s="114"/>
      <c r="EE151" s="114"/>
      <c r="EF151" s="114"/>
      <c r="EG151" s="114"/>
      <c r="EH151" s="114"/>
      <c r="EI151" s="114"/>
      <c r="EJ151" s="114"/>
      <c r="EK151" s="114"/>
      <c r="EL151" s="114"/>
      <c r="EM151" s="114"/>
      <c r="EN151" s="114"/>
      <c r="EO151" s="114"/>
      <c r="EP151" s="114"/>
      <c r="EQ151" s="114"/>
      <c r="ER151" s="114"/>
      <c r="ES151" s="114"/>
      <c r="ET151" s="114"/>
      <c r="EU151" s="114"/>
      <c r="EV151" s="114"/>
      <c r="EW151" s="114"/>
      <c r="EX151" s="114"/>
      <c r="EY151" s="114"/>
      <c r="EZ151" s="114"/>
      <c r="FA151" s="114"/>
      <c r="FB151" s="114"/>
      <c r="FC151" s="114"/>
      <c r="FD151" s="114"/>
      <c r="FE151" s="114"/>
      <c r="FF151" s="114"/>
      <c r="FG151" s="114"/>
      <c r="FH151" s="114"/>
      <c r="FI151" s="114"/>
      <c r="FJ151" s="114"/>
      <c r="FK151" s="114"/>
      <c r="FL151" s="114"/>
      <c r="FM151" s="114"/>
      <c r="FN151" s="114"/>
      <c r="FO151" s="114"/>
      <c r="FP151" s="114"/>
      <c r="FQ151" s="114"/>
      <c r="FR151" s="114"/>
      <c r="FS151" s="114"/>
      <c r="FT151" s="114"/>
      <c r="FU151" s="114"/>
      <c r="FV151" s="114"/>
      <c r="FW151" s="114"/>
      <c r="FX151" s="114"/>
      <c r="FY151" s="114"/>
      <c r="FZ151" s="114"/>
      <c r="GA151" s="114"/>
      <c r="GB151" s="114"/>
      <c r="GC151" s="114"/>
      <c r="GD151" s="114"/>
      <c r="GE151" s="114"/>
      <c r="GF151" s="114"/>
      <c r="GG151" s="114"/>
      <c r="GH151" s="114"/>
      <c r="GI151" s="114"/>
      <c r="GJ151" s="114"/>
      <c r="GK151" s="114"/>
      <c r="GL151" s="114"/>
      <c r="GM151" s="114"/>
      <c r="GN151" s="114"/>
      <c r="GO151" s="114"/>
      <c r="GP151" s="114"/>
      <c r="GQ151" s="114"/>
      <c r="GR151" s="114"/>
      <c r="GS151" s="114"/>
      <c r="GT151" s="114"/>
      <c r="GU151" s="114"/>
      <c r="GV151" s="114"/>
      <c r="GW151" s="114"/>
      <c r="GX151" s="114"/>
      <c r="GY151" s="114"/>
      <c r="GZ151" s="114"/>
      <c r="HA151" s="114"/>
      <c r="HB151" s="114"/>
      <c r="HC151" s="114"/>
      <c r="HD151" s="114"/>
      <c r="HE151" s="114"/>
      <c r="HF151" s="114"/>
      <c r="HG151" s="114"/>
      <c r="HH151" s="114"/>
      <c r="HI151" s="114"/>
      <c r="HJ151" s="114"/>
      <c r="HK151" s="114"/>
      <c r="HL151" s="114"/>
      <c r="HM151" s="114"/>
      <c r="HN151" s="114"/>
      <c r="HO151" s="114"/>
      <c r="HP151" s="114"/>
      <c r="HQ151" s="114"/>
      <c r="HR151" s="114"/>
      <c r="HS151" s="114"/>
      <c r="HT151" s="114"/>
      <c r="HU151" s="114"/>
      <c r="HV151" s="114"/>
      <c r="HW151" s="114"/>
      <c r="HX151" s="114"/>
      <c r="HY151" s="114"/>
      <c r="HZ151" s="114"/>
      <c r="IA151" s="114"/>
      <c r="IB151" s="114"/>
    </row>
    <row r="152" s="98" customFormat="1" ht="25" customHeight="1" spans="1:236">
      <c r="A152" s="112"/>
      <c r="B152" s="107">
        <v>2101101</v>
      </c>
      <c r="C152" s="110" t="s">
        <v>58</v>
      </c>
      <c r="D152" s="109">
        <f t="shared" si="282"/>
        <v>89090</v>
      </c>
      <c r="E152" s="109">
        <f t="shared" si="283"/>
        <v>89090</v>
      </c>
      <c r="F152" s="109">
        <f t="shared" si="284"/>
        <v>0</v>
      </c>
      <c r="G152" s="109"/>
      <c r="H152" s="109">
        <f t="shared" si="285"/>
        <v>0</v>
      </c>
      <c r="I152" s="109"/>
      <c r="J152" s="109"/>
      <c r="K152" s="109"/>
      <c r="L152" s="109"/>
      <c r="M152" s="109">
        <f t="shared" si="286"/>
        <v>89090</v>
      </c>
      <c r="N152" s="109"/>
      <c r="O152" s="109">
        <v>78331</v>
      </c>
      <c r="P152" s="109">
        <f t="shared" si="287"/>
        <v>10759</v>
      </c>
      <c r="Q152" s="109">
        <v>2611</v>
      </c>
      <c r="R152" s="109">
        <v>6528</v>
      </c>
      <c r="S152" s="109">
        <v>1620</v>
      </c>
      <c r="T152" s="109"/>
      <c r="U152" s="109"/>
      <c r="V152" s="109"/>
      <c r="W152" s="109">
        <f t="shared" si="288"/>
        <v>0</v>
      </c>
      <c r="X152" s="109">
        <f t="shared" si="289"/>
        <v>0</v>
      </c>
      <c r="Y152" s="109"/>
      <c r="Z152" s="109">
        <f t="shared" si="290"/>
        <v>0</v>
      </c>
      <c r="AA152" s="109"/>
      <c r="AB152" s="109"/>
      <c r="AC152" s="109"/>
      <c r="AD152" s="109"/>
      <c r="AE152" s="109">
        <f t="shared" si="291"/>
        <v>0</v>
      </c>
      <c r="AF152" s="109"/>
      <c r="AG152" s="109"/>
      <c r="AH152" s="109">
        <f t="shared" si="292"/>
        <v>0</v>
      </c>
      <c r="AI152" s="109"/>
      <c r="AJ152" s="109"/>
      <c r="AK152" s="109"/>
      <c r="AL152" s="109"/>
      <c r="AM152" s="109"/>
      <c r="AN152" s="109"/>
      <c r="AO152" s="109">
        <f t="shared" si="293"/>
        <v>0</v>
      </c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>
        <f t="shared" si="294"/>
        <v>0</v>
      </c>
      <c r="AZ152" s="109"/>
      <c r="BA152" s="113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  <c r="DR152" s="114"/>
      <c r="DS152" s="114"/>
      <c r="DT152" s="114"/>
      <c r="DU152" s="114"/>
      <c r="DV152" s="114"/>
      <c r="DW152" s="114"/>
      <c r="DX152" s="114"/>
      <c r="DY152" s="114"/>
      <c r="DZ152" s="114"/>
      <c r="EA152" s="114"/>
      <c r="EB152" s="114"/>
      <c r="EC152" s="114"/>
      <c r="ED152" s="114"/>
      <c r="EE152" s="114"/>
      <c r="EF152" s="114"/>
      <c r="EG152" s="114"/>
      <c r="EH152" s="114"/>
      <c r="EI152" s="114"/>
      <c r="EJ152" s="114"/>
      <c r="EK152" s="114"/>
      <c r="EL152" s="114"/>
      <c r="EM152" s="114"/>
      <c r="EN152" s="114"/>
      <c r="EO152" s="114"/>
      <c r="EP152" s="114"/>
      <c r="EQ152" s="114"/>
      <c r="ER152" s="114"/>
      <c r="ES152" s="114"/>
      <c r="ET152" s="114"/>
      <c r="EU152" s="114"/>
      <c r="EV152" s="114"/>
      <c r="EW152" s="114"/>
      <c r="EX152" s="114"/>
      <c r="EY152" s="114"/>
      <c r="EZ152" s="114"/>
      <c r="FA152" s="114"/>
      <c r="FB152" s="114"/>
      <c r="FC152" s="114"/>
      <c r="FD152" s="114"/>
      <c r="FE152" s="114"/>
      <c r="FF152" s="114"/>
      <c r="FG152" s="114"/>
      <c r="FH152" s="114"/>
      <c r="FI152" s="114"/>
      <c r="FJ152" s="114"/>
      <c r="FK152" s="114"/>
      <c r="FL152" s="114"/>
      <c r="FM152" s="114"/>
      <c r="FN152" s="114"/>
      <c r="FO152" s="114"/>
      <c r="FP152" s="114"/>
      <c r="FQ152" s="114"/>
      <c r="FR152" s="114"/>
      <c r="FS152" s="114"/>
      <c r="FT152" s="114"/>
      <c r="FU152" s="114"/>
      <c r="FV152" s="114"/>
      <c r="FW152" s="114"/>
      <c r="FX152" s="114"/>
      <c r="FY152" s="114"/>
      <c r="FZ152" s="114"/>
      <c r="GA152" s="114"/>
      <c r="GB152" s="114"/>
      <c r="GC152" s="114"/>
      <c r="GD152" s="114"/>
      <c r="GE152" s="114"/>
      <c r="GF152" s="114"/>
      <c r="GG152" s="114"/>
      <c r="GH152" s="114"/>
      <c r="GI152" s="114"/>
      <c r="GJ152" s="114"/>
      <c r="GK152" s="114"/>
      <c r="GL152" s="114"/>
      <c r="GM152" s="114"/>
      <c r="GN152" s="114"/>
      <c r="GO152" s="114"/>
      <c r="GP152" s="114"/>
      <c r="GQ152" s="114"/>
      <c r="GR152" s="114"/>
      <c r="GS152" s="114"/>
      <c r="GT152" s="114"/>
      <c r="GU152" s="114"/>
      <c r="GV152" s="114"/>
      <c r="GW152" s="114"/>
      <c r="GX152" s="114"/>
      <c r="GY152" s="114"/>
      <c r="GZ152" s="114"/>
      <c r="HA152" s="114"/>
      <c r="HB152" s="114"/>
      <c r="HC152" s="114"/>
      <c r="HD152" s="114"/>
      <c r="HE152" s="114"/>
      <c r="HF152" s="114"/>
      <c r="HG152" s="114"/>
      <c r="HH152" s="114"/>
      <c r="HI152" s="114"/>
      <c r="HJ152" s="114"/>
      <c r="HK152" s="114"/>
      <c r="HL152" s="114"/>
      <c r="HM152" s="114"/>
      <c r="HN152" s="114"/>
      <c r="HO152" s="114"/>
      <c r="HP152" s="114"/>
      <c r="HQ152" s="114"/>
      <c r="HR152" s="114"/>
      <c r="HS152" s="114"/>
      <c r="HT152" s="114"/>
      <c r="HU152" s="114"/>
      <c r="HV152" s="114"/>
      <c r="HW152" s="114"/>
      <c r="HX152" s="114"/>
      <c r="HY152" s="114"/>
      <c r="HZ152" s="114"/>
      <c r="IA152" s="114"/>
      <c r="IB152" s="114"/>
    </row>
    <row r="153" s="98" customFormat="1" ht="25" customHeight="1" spans="1:236">
      <c r="A153" s="112"/>
      <c r="B153" s="107">
        <v>2101102</v>
      </c>
      <c r="C153" s="110" t="s">
        <v>59</v>
      </c>
      <c r="D153" s="109">
        <f t="shared" si="282"/>
        <v>147646</v>
      </c>
      <c r="E153" s="109">
        <f t="shared" si="283"/>
        <v>0</v>
      </c>
      <c r="F153" s="109">
        <f t="shared" si="284"/>
        <v>0</v>
      </c>
      <c r="G153" s="109"/>
      <c r="H153" s="109">
        <f t="shared" si="285"/>
        <v>0</v>
      </c>
      <c r="I153" s="109"/>
      <c r="J153" s="109"/>
      <c r="K153" s="109"/>
      <c r="L153" s="109"/>
      <c r="M153" s="109">
        <f t="shared" si="286"/>
        <v>0</v>
      </c>
      <c r="N153" s="109"/>
      <c r="O153" s="109"/>
      <c r="P153" s="109">
        <f t="shared" si="287"/>
        <v>0</v>
      </c>
      <c r="Q153" s="109"/>
      <c r="R153" s="109"/>
      <c r="S153" s="109"/>
      <c r="T153" s="109"/>
      <c r="U153" s="109"/>
      <c r="V153" s="109"/>
      <c r="W153" s="109">
        <f t="shared" si="288"/>
        <v>147646</v>
      </c>
      <c r="X153" s="109">
        <f t="shared" si="289"/>
        <v>0</v>
      </c>
      <c r="Y153" s="109"/>
      <c r="Z153" s="109">
        <f t="shared" si="290"/>
        <v>0</v>
      </c>
      <c r="AA153" s="109"/>
      <c r="AB153" s="109"/>
      <c r="AC153" s="109"/>
      <c r="AD153" s="109"/>
      <c r="AE153" s="109">
        <f t="shared" si="291"/>
        <v>147646</v>
      </c>
      <c r="AF153" s="109"/>
      <c r="AG153" s="109">
        <v>129802</v>
      </c>
      <c r="AH153" s="109">
        <f t="shared" si="292"/>
        <v>17844</v>
      </c>
      <c r="AI153" s="109">
        <v>4327</v>
      </c>
      <c r="AJ153" s="109">
        <v>10817</v>
      </c>
      <c r="AK153" s="109">
        <v>2700</v>
      </c>
      <c r="AL153" s="109"/>
      <c r="AM153" s="109"/>
      <c r="AN153" s="109"/>
      <c r="AO153" s="109">
        <f t="shared" si="293"/>
        <v>0</v>
      </c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>
        <f t="shared" si="294"/>
        <v>0</v>
      </c>
      <c r="AZ153" s="109"/>
      <c r="BA153" s="113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  <c r="DR153" s="114"/>
      <c r="DS153" s="114"/>
      <c r="DT153" s="114"/>
      <c r="DU153" s="114"/>
      <c r="DV153" s="114"/>
      <c r="DW153" s="114"/>
      <c r="DX153" s="114"/>
      <c r="DY153" s="114"/>
      <c r="DZ153" s="114"/>
      <c r="EA153" s="114"/>
      <c r="EB153" s="114"/>
      <c r="EC153" s="114"/>
      <c r="ED153" s="114"/>
      <c r="EE153" s="114"/>
      <c r="EF153" s="114"/>
      <c r="EG153" s="114"/>
      <c r="EH153" s="114"/>
      <c r="EI153" s="114"/>
      <c r="EJ153" s="114"/>
      <c r="EK153" s="114"/>
      <c r="EL153" s="114"/>
      <c r="EM153" s="114"/>
      <c r="EN153" s="114"/>
      <c r="EO153" s="114"/>
      <c r="EP153" s="114"/>
      <c r="EQ153" s="114"/>
      <c r="ER153" s="114"/>
      <c r="ES153" s="114"/>
      <c r="ET153" s="114"/>
      <c r="EU153" s="114"/>
      <c r="EV153" s="114"/>
      <c r="EW153" s="114"/>
      <c r="EX153" s="114"/>
      <c r="EY153" s="114"/>
      <c r="EZ153" s="114"/>
      <c r="FA153" s="114"/>
      <c r="FB153" s="114"/>
      <c r="FC153" s="114"/>
      <c r="FD153" s="114"/>
      <c r="FE153" s="114"/>
      <c r="FF153" s="114"/>
      <c r="FG153" s="114"/>
      <c r="FH153" s="114"/>
      <c r="FI153" s="114"/>
      <c r="FJ153" s="114"/>
      <c r="FK153" s="114"/>
      <c r="FL153" s="114"/>
      <c r="FM153" s="114"/>
      <c r="FN153" s="114"/>
      <c r="FO153" s="114"/>
      <c r="FP153" s="114"/>
      <c r="FQ153" s="114"/>
      <c r="FR153" s="114"/>
      <c r="FS153" s="114"/>
      <c r="FT153" s="114"/>
      <c r="FU153" s="114"/>
      <c r="FV153" s="114"/>
      <c r="FW153" s="114"/>
      <c r="FX153" s="114"/>
      <c r="FY153" s="114"/>
      <c r="FZ153" s="114"/>
      <c r="GA153" s="114"/>
      <c r="GB153" s="114"/>
      <c r="GC153" s="114"/>
      <c r="GD153" s="114"/>
      <c r="GE153" s="114"/>
      <c r="GF153" s="114"/>
      <c r="GG153" s="114"/>
      <c r="GH153" s="114"/>
      <c r="GI153" s="114"/>
      <c r="GJ153" s="114"/>
      <c r="GK153" s="114"/>
      <c r="GL153" s="114"/>
      <c r="GM153" s="114"/>
      <c r="GN153" s="114"/>
      <c r="GO153" s="114"/>
      <c r="GP153" s="114"/>
      <c r="GQ153" s="114"/>
      <c r="GR153" s="114"/>
      <c r="GS153" s="114"/>
      <c r="GT153" s="114"/>
      <c r="GU153" s="114"/>
      <c r="GV153" s="114"/>
      <c r="GW153" s="114"/>
      <c r="GX153" s="114"/>
      <c r="GY153" s="114"/>
      <c r="GZ153" s="114"/>
      <c r="HA153" s="114"/>
      <c r="HB153" s="114"/>
      <c r="HC153" s="114"/>
      <c r="HD153" s="114"/>
      <c r="HE153" s="114"/>
      <c r="HF153" s="114"/>
      <c r="HG153" s="114"/>
      <c r="HH153" s="114"/>
      <c r="HI153" s="114"/>
      <c r="HJ153" s="114"/>
      <c r="HK153" s="114"/>
      <c r="HL153" s="114"/>
      <c r="HM153" s="114"/>
      <c r="HN153" s="114"/>
      <c r="HO153" s="114"/>
      <c r="HP153" s="114"/>
      <c r="HQ153" s="114"/>
      <c r="HR153" s="114"/>
      <c r="HS153" s="114"/>
      <c r="HT153" s="114"/>
      <c r="HU153" s="114"/>
      <c r="HV153" s="114"/>
      <c r="HW153" s="114"/>
      <c r="HX153" s="114"/>
      <c r="HY153" s="114"/>
      <c r="HZ153" s="114"/>
      <c r="IA153" s="114"/>
      <c r="IB153" s="114"/>
    </row>
    <row r="154" s="98" customFormat="1" ht="25" customHeight="1" spans="1:236">
      <c r="A154" s="112"/>
      <c r="B154" s="107">
        <v>2210201</v>
      </c>
      <c r="C154" s="110" t="s">
        <v>60</v>
      </c>
      <c r="D154" s="109">
        <f t="shared" si="282"/>
        <v>408602</v>
      </c>
      <c r="E154" s="109">
        <f t="shared" si="283"/>
        <v>156661</v>
      </c>
      <c r="F154" s="109">
        <f t="shared" si="284"/>
        <v>0</v>
      </c>
      <c r="G154" s="109"/>
      <c r="H154" s="109">
        <f t="shared" si="285"/>
        <v>0</v>
      </c>
      <c r="I154" s="109"/>
      <c r="J154" s="109"/>
      <c r="K154" s="109"/>
      <c r="L154" s="109"/>
      <c r="M154" s="109">
        <f t="shared" si="286"/>
        <v>0</v>
      </c>
      <c r="N154" s="109"/>
      <c r="O154" s="109"/>
      <c r="P154" s="109">
        <f t="shared" si="287"/>
        <v>0</v>
      </c>
      <c r="Q154" s="109"/>
      <c r="R154" s="109"/>
      <c r="S154" s="109"/>
      <c r="T154" s="109"/>
      <c r="U154" s="109">
        <v>156661</v>
      </c>
      <c r="V154" s="109"/>
      <c r="W154" s="109">
        <f t="shared" si="288"/>
        <v>251941</v>
      </c>
      <c r="X154" s="109">
        <f t="shared" si="289"/>
        <v>0</v>
      </c>
      <c r="Y154" s="109"/>
      <c r="Z154" s="109">
        <f t="shared" si="290"/>
        <v>0</v>
      </c>
      <c r="AA154" s="109"/>
      <c r="AB154" s="109"/>
      <c r="AC154" s="109"/>
      <c r="AD154" s="109"/>
      <c r="AE154" s="109">
        <f t="shared" si="291"/>
        <v>0</v>
      </c>
      <c r="AF154" s="109"/>
      <c r="AG154" s="109"/>
      <c r="AH154" s="109">
        <f t="shared" si="292"/>
        <v>0</v>
      </c>
      <c r="AI154" s="109"/>
      <c r="AJ154" s="109"/>
      <c r="AK154" s="109"/>
      <c r="AL154" s="109"/>
      <c r="AM154" s="109">
        <v>251941</v>
      </c>
      <c r="AN154" s="109"/>
      <c r="AO154" s="109">
        <f t="shared" si="293"/>
        <v>0</v>
      </c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>
        <f t="shared" si="294"/>
        <v>0</v>
      </c>
      <c r="AZ154" s="109"/>
      <c r="BA154" s="113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  <c r="DR154" s="114"/>
      <c r="DS154" s="114"/>
      <c r="DT154" s="114"/>
      <c r="DU154" s="114"/>
      <c r="DV154" s="114"/>
      <c r="DW154" s="114"/>
      <c r="DX154" s="114"/>
      <c r="DY154" s="114"/>
      <c r="DZ154" s="114"/>
      <c r="EA154" s="114"/>
      <c r="EB154" s="114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14"/>
      <c r="EO154" s="114"/>
      <c r="EP154" s="114"/>
      <c r="EQ154" s="114"/>
      <c r="ER154" s="114"/>
      <c r="ES154" s="114"/>
      <c r="ET154" s="114"/>
      <c r="EU154" s="114"/>
      <c r="EV154" s="114"/>
      <c r="EW154" s="114"/>
      <c r="EX154" s="114"/>
      <c r="EY154" s="114"/>
      <c r="EZ154" s="114"/>
      <c r="FA154" s="114"/>
      <c r="FB154" s="114"/>
      <c r="FC154" s="114"/>
      <c r="FD154" s="114"/>
      <c r="FE154" s="114"/>
      <c r="FF154" s="114"/>
      <c r="FG154" s="114"/>
      <c r="FH154" s="114"/>
      <c r="FI154" s="114"/>
      <c r="FJ154" s="114"/>
      <c r="FK154" s="114"/>
      <c r="FL154" s="114"/>
      <c r="FM154" s="114"/>
      <c r="FN154" s="114"/>
      <c r="FO154" s="114"/>
      <c r="FP154" s="114"/>
      <c r="FQ154" s="114"/>
      <c r="FR154" s="114"/>
      <c r="FS154" s="114"/>
      <c r="FT154" s="114"/>
      <c r="FU154" s="114"/>
      <c r="FV154" s="114"/>
      <c r="FW154" s="114"/>
      <c r="FX154" s="114"/>
      <c r="FY154" s="114"/>
      <c r="FZ154" s="114"/>
      <c r="GA154" s="114"/>
      <c r="GB154" s="114"/>
      <c r="GC154" s="114"/>
      <c r="GD154" s="114"/>
      <c r="GE154" s="114"/>
      <c r="GF154" s="114"/>
      <c r="GG154" s="114"/>
      <c r="GH154" s="114"/>
      <c r="GI154" s="114"/>
      <c r="GJ154" s="114"/>
      <c r="GK154" s="114"/>
      <c r="GL154" s="114"/>
      <c r="GM154" s="114"/>
      <c r="GN154" s="114"/>
      <c r="GO154" s="114"/>
      <c r="GP154" s="114"/>
      <c r="GQ154" s="114"/>
      <c r="GR154" s="114"/>
      <c r="GS154" s="114"/>
      <c r="GT154" s="114"/>
      <c r="GU154" s="114"/>
      <c r="GV154" s="114"/>
      <c r="GW154" s="114"/>
      <c r="GX154" s="114"/>
      <c r="GY154" s="114"/>
      <c r="GZ154" s="114"/>
      <c r="HA154" s="114"/>
      <c r="HB154" s="114"/>
      <c r="HC154" s="114"/>
      <c r="HD154" s="114"/>
      <c r="HE154" s="114"/>
      <c r="HF154" s="114"/>
      <c r="HG154" s="114"/>
      <c r="HH154" s="114"/>
      <c r="HI154" s="114"/>
      <c r="HJ154" s="114"/>
      <c r="HK154" s="114"/>
      <c r="HL154" s="114"/>
      <c r="HM154" s="114"/>
      <c r="HN154" s="114"/>
      <c r="HO154" s="114"/>
      <c r="HP154" s="114"/>
      <c r="HQ154" s="114"/>
      <c r="HR154" s="114"/>
      <c r="HS154" s="114"/>
      <c r="HT154" s="114"/>
      <c r="HU154" s="114"/>
      <c r="HV154" s="114"/>
      <c r="HW154" s="114"/>
      <c r="HX154" s="114"/>
      <c r="HY154" s="114"/>
      <c r="HZ154" s="114"/>
      <c r="IA154" s="114"/>
      <c r="IB154" s="114"/>
    </row>
    <row r="155" s="98" customFormat="1" ht="25" customHeight="1" spans="1:236">
      <c r="A155" s="112" t="s">
        <v>81</v>
      </c>
      <c r="B155" s="107"/>
      <c r="C155" s="108" t="s">
        <v>54</v>
      </c>
      <c r="D155" s="109">
        <f t="shared" ref="D155:AZ155" si="295">D156+D157+D158+D159+D160+D161</f>
        <v>5622883</v>
      </c>
      <c r="E155" s="109">
        <f t="shared" si="295"/>
        <v>1926609</v>
      </c>
      <c r="F155" s="109">
        <f t="shared" si="295"/>
        <v>1477437</v>
      </c>
      <c r="G155" s="109">
        <f t="shared" si="295"/>
        <v>713724</v>
      </c>
      <c r="H155" s="109">
        <f t="shared" si="295"/>
        <v>704236</v>
      </c>
      <c r="I155" s="109">
        <f t="shared" si="295"/>
        <v>577086</v>
      </c>
      <c r="J155" s="109">
        <f t="shared" si="295"/>
        <v>40750</v>
      </c>
      <c r="K155" s="109">
        <f t="shared" si="295"/>
        <v>86400</v>
      </c>
      <c r="L155" s="109">
        <f t="shared" si="295"/>
        <v>59477</v>
      </c>
      <c r="M155" s="109">
        <f t="shared" si="295"/>
        <v>294275</v>
      </c>
      <c r="N155" s="109">
        <f t="shared" si="295"/>
        <v>206530</v>
      </c>
      <c r="O155" s="109">
        <f t="shared" si="295"/>
        <v>77449</v>
      </c>
      <c r="P155" s="109">
        <f t="shared" si="295"/>
        <v>10296</v>
      </c>
      <c r="Q155" s="109">
        <f t="shared" si="295"/>
        <v>2582</v>
      </c>
      <c r="R155" s="109">
        <f t="shared" si="295"/>
        <v>6454</v>
      </c>
      <c r="S155" s="109">
        <f t="shared" si="295"/>
        <v>1260</v>
      </c>
      <c r="T155" s="109">
        <f t="shared" si="295"/>
        <v>0</v>
      </c>
      <c r="U155" s="109">
        <f t="shared" si="295"/>
        <v>154897</v>
      </c>
      <c r="V155" s="109">
        <f t="shared" si="295"/>
        <v>0</v>
      </c>
      <c r="W155" s="109">
        <f t="shared" si="295"/>
        <v>2799419</v>
      </c>
      <c r="X155" s="109">
        <f t="shared" si="295"/>
        <v>2027297</v>
      </c>
      <c r="Y155" s="109">
        <f t="shared" si="295"/>
        <v>975420</v>
      </c>
      <c r="Z155" s="109">
        <f t="shared" si="295"/>
        <v>970592</v>
      </c>
      <c r="AA155" s="109">
        <f t="shared" si="295"/>
        <v>784992</v>
      </c>
      <c r="AB155" s="109">
        <f t="shared" si="295"/>
        <v>56000</v>
      </c>
      <c r="AC155" s="109">
        <f t="shared" si="295"/>
        <v>129600</v>
      </c>
      <c r="AD155" s="109">
        <f t="shared" si="295"/>
        <v>81285</v>
      </c>
      <c r="AE155" s="109">
        <f t="shared" si="295"/>
        <v>432089</v>
      </c>
      <c r="AF155" s="109">
        <f t="shared" si="295"/>
        <v>303173</v>
      </c>
      <c r="AG155" s="109">
        <f t="shared" si="295"/>
        <v>113352</v>
      </c>
      <c r="AH155" s="109">
        <f t="shared" si="295"/>
        <v>15564</v>
      </c>
      <c r="AI155" s="109">
        <f t="shared" si="295"/>
        <v>3778</v>
      </c>
      <c r="AJ155" s="109">
        <f t="shared" si="295"/>
        <v>9446</v>
      </c>
      <c r="AK155" s="109">
        <f t="shared" si="295"/>
        <v>2340</v>
      </c>
      <c r="AL155" s="109">
        <f t="shared" si="295"/>
        <v>0</v>
      </c>
      <c r="AM155" s="109">
        <f t="shared" si="295"/>
        <v>211249</v>
      </c>
      <c r="AN155" s="109">
        <f t="shared" si="295"/>
        <v>128784</v>
      </c>
      <c r="AO155" s="109">
        <f t="shared" si="295"/>
        <v>893615</v>
      </c>
      <c r="AP155" s="109">
        <f t="shared" si="295"/>
        <v>100000</v>
      </c>
      <c r="AQ155" s="109">
        <f t="shared" si="295"/>
        <v>500000</v>
      </c>
      <c r="AR155" s="109">
        <f t="shared" si="295"/>
        <v>672000</v>
      </c>
      <c r="AS155" s="109">
        <f t="shared" si="295"/>
        <v>36615</v>
      </c>
      <c r="AT155" s="109">
        <f t="shared" si="295"/>
        <v>159000</v>
      </c>
      <c r="AU155" s="109">
        <f t="shared" si="295"/>
        <v>0</v>
      </c>
      <c r="AV155" s="109">
        <f t="shared" si="295"/>
        <v>0</v>
      </c>
      <c r="AW155" s="109">
        <f t="shared" si="295"/>
        <v>26000</v>
      </c>
      <c r="AX155" s="109">
        <f t="shared" si="295"/>
        <v>0</v>
      </c>
      <c r="AY155" s="109">
        <f t="shared" si="295"/>
        <v>3240</v>
      </c>
      <c r="AZ155" s="109">
        <f t="shared" si="295"/>
        <v>3240</v>
      </c>
      <c r="BA155" s="106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14"/>
      <c r="DY155" s="114"/>
      <c r="DZ155" s="114"/>
      <c r="EA155" s="114"/>
      <c r="EB155" s="114"/>
      <c r="EC155" s="114"/>
      <c r="ED155" s="114"/>
      <c r="EE155" s="114"/>
      <c r="EF155" s="114"/>
      <c r="EG155" s="114"/>
      <c r="EH155" s="114"/>
      <c r="EI155" s="114"/>
      <c r="EJ155" s="114"/>
      <c r="EK155" s="114"/>
      <c r="EL155" s="114"/>
      <c r="EM155" s="114"/>
      <c r="EN155" s="114"/>
      <c r="EO155" s="114"/>
      <c r="EP155" s="114"/>
      <c r="EQ155" s="114"/>
      <c r="ER155" s="114"/>
      <c r="ES155" s="114"/>
      <c r="ET155" s="114"/>
      <c r="EU155" s="114"/>
      <c r="EV155" s="114"/>
      <c r="EW155" s="114"/>
      <c r="EX155" s="114"/>
      <c r="EY155" s="114"/>
      <c r="EZ155" s="114"/>
      <c r="FA155" s="114"/>
      <c r="FB155" s="114"/>
      <c r="FC155" s="114"/>
      <c r="FD155" s="114"/>
      <c r="FE155" s="114"/>
      <c r="FF155" s="114"/>
      <c r="FG155" s="114"/>
      <c r="FH155" s="114"/>
      <c r="FI155" s="114"/>
      <c r="FJ155" s="114"/>
      <c r="FK155" s="114"/>
      <c r="FL155" s="114"/>
      <c r="FM155" s="114"/>
      <c r="FN155" s="114"/>
      <c r="FO155" s="114"/>
      <c r="FP155" s="114"/>
      <c r="FQ155" s="114"/>
      <c r="FR155" s="114"/>
      <c r="FS155" s="114"/>
      <c r="FT155" s="114"/>
      <c r="FU155" s="114"/>
      <c r="FV155" s="114"/>
      <c r="FW155" s="114"/>
      <c r="FX155" s="114"/>
      <c r="FY155" s="114"/>
      <c r="FZ155" s="114"/>
      <c r="GA155" s="114"/>
      <c r="GB155" s="114"/>
      <c r="GC155" s="114"/>
      <c r="GD155" s="114"/>
      <c r="GE155" s="114"/>
      <c r="GF155" s="114"/>
      <c r="GG155" s="114"/>
      <c r="GH155" s="114"/>
      <c r="GI155" s="114"/>
      <c r="GJ155" s="114"/>
      <c r="GK155" s="114"/>
      <c r="GL155" s="114"/>
      <c r="GM155" s="114"/>
      <c r="GN155" s="114"/>
      <c r="GO155" s="114"/>
      <c r="GP155" s="114"/>
      <c r="GQ155" s="114"/>
      <c r="GR155" s="114"/>
      <c r="GS155" s="114"/>
      <c r="GT155" s="114"/>
      <c r="GU155" s="114"/>
      <c r="GV155" s="114"/>
      <c r="GW155" s="114"/>
      <c r="GX155" s="114"/>
      <c r="GY155" s="114"/>
      <c r="GZ155" s="114"/>
      <c r="HA155" s="114"/>
      <c r="HB155" s="114"/>
      <c r="HC155" s="114"/>
      <c r="HD155" s="114"/>
      <c r="HE155" s="114"/>
      <c r="HF155" s="114"/>
      <c r="HG155" s="114"/>
      <c r="HH155" s="114"/>
      <c r="HI155" s="114"/>
      <c r="HJ155" s="114"/>
      <c r="HK155" s="114"/>
      <c r="HL155" s="114"/>
      <c r="HM155" s="114"/>
      <c r="HN155" s="114"/>
      <c r="HO155" s="114"/>
      <c r="HP155" s="114"/>
      <c r="HQ155" s="114"/>
      <c r="HR155" s="114"/>
      <c r="HS155" s="114"/>
      <c r="HT155" s="114"/>
      <c r="HU155" s="114"/>
      <c r="HV155" s="114"/>
      <c r="HW155" s="114"/>
      <c r="HX155" s="114"/>
      <c r="HY155" s="114"/>
      <c r="HZ155" s="114"/>
      <c r="IA155" s="114"/>
      <c r="IB155" s="114"/>
    </row>
    <row r="156" s="98" customFormat="1" ht="25" customHeight="1" spans="1:236">
      <c r="A156" s="112"/>
      <c r="B156" s="107">
        <v>2010301</v>
      </c>
      <c r="C156" s="110" t="s">
        <v>55</v>
      </c>
      <c r="D156" s="109">
        <f t="shared" ref="D156:D161" si="296">E156+W156+AO156+AY156</f>
        <v>2371052</v>
      </c>
      <c r="E156" s="109">
        <f t="shared" ref="E156:E161" si="297">F156+M156+U156+V156</f>
        <v>1477437</v>
      </c>
      <c r="F156" s="109">
        <f t="shared" ref="F156:F161" si="298">G156+H156+L156</f>
        <v>1477437</v>
      </c>
      <c r="G156" s="109">
        <v>713724</v>
      </c>
      <c r="H156" s="109">
        <f t="shared" ref="H156:H161" si="299">I156+J156+K156</f>
        <v>704236</v>
      </c>
      <c r="I156" s="109">
        <v>577086</v>
      </c>
      <c r="J156" s="109">
        <v>40750</v>
      </c>
      <c r="K156" s="109">
        <v>86400</v>
      </c>
      <c r="L156" s="109">
        <v>59477</v>
      </c>
      <c r="M156" s="109">
        <f t="shared" ref="M156:M161" si="300">N156+O156+P156</f>
        <v>0</v>
      </c>
      <c r="N156" s="109"/>
      <c r="O156" s="109"/>
      <c r="P156" s="109">
        <f t="shared" ref="P156:P161" si="301">Q156+R156+S156+T156</f>
        <v>0</v>
      </c>
      <c r="Q156" s="109"/>
      <c r="R156" s="109"/>
      <c r="S156" s="109"/>
      <c r="T156" s="109"/>
      <c r="U156" s="109"/>
      <c r="V156" s="109"/>
      <c r="W156" s="109">
        <f t="shared" ref="W156:W161" si="302">X156+AE156+AM156+AN156</f>
        <v>0</v>
      </c>
      <c r="X156" s="109">
        <f t="shared" ref="X156:X161" si="303">Y156+Z156+AD156</f>
        <v>0</v>
      </c>
      <c r="Y156" s="109"/>
      <c r="Z156" s="109">
        <f t="shared" ref="Z156:Z161" si="304">AA156+AB156+AC156</f>
        <v>0</v>
      </c>
      <c r="AA156" s="109"/>
      <c r="AB156" s="109"/>
      <c r="AC156" s="109"/>
      <c r="AD156" s="109"/>
      <c r="AE156" s="109">
        <f t="shared" ref="AE156:AE161" si="305">AF156+AG156+AH156</f>
        <v>0</v>
      </c>
      <c r="AF156" s="109"/>
      <c r="AG156" s="109"/>
      <c r="AH156" s="109">
        <f t="shared" ref="AH156:AH161" si="306">AI156+AJ156+AK156+AL156</f>
        <v>0</v>
      </c>
      <c r="AI156" s="109"/>
      <c r="AJ156" s="109"/>
      <c r="AK156" s="109"/>
      <c r="AL156" s="109"/>
      <c r="AM156" s="109"/>
      <c r="AN156" s="109"/>
      <c r="AO156" s="109">
        <f t="shared" ref="AO156:AO161" si="307">AR156+AS156+AT156+AU156+AV156+AW156+AX156</f>
        <v>893615</v>
      </c>
      <c r="AP156" s="109">
        <v>100000</v>
      </c>
      <c r="AQ156" s="109">
        <v>500000</v>
      </c>
      <c r="AR156" s="109">
        <v>672000</v>
      </c>
      <c r="AS156" s="109">
        <v>36615</v>
      </c>
      <c r="AT156" s="109">
        <v>159000</v>
      </c>
      <c r="AU156" s="109"/>
      <c r="AV156" s="109"/>
      <c r="AW156" s="109">
        <v>26000</v>
      </c>
      <c r="AX156" s="109"/>
      <c r="AY156" s="109">
        <f t="shared" ref="AY156:AY161" si="308">AZ156</f>
        <v>0</v>
      </c>
      <c r="AZ156" s="109"/>
      <c r="BA156" s="113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4"/>
      <c r="DR156" s="114"/>
      <c r="DS156" s="114"/>
      <c r="DT156" s="114"/>
      <c r="DU156" s="114"/>
      <c r="DV156" s="114"/>
      <c r="DW156" s="114"/>
      <c r="DX156" s="114"/>
      <c r="DY156" s="114"/>
      <c r="DZ156" s="114"/>
      <c r="EA156" s="114"/>
      <c r="EB156" s="114"/>
      <c r="EC156" s="114"/>
      <c r="ED156" s="114"/>
      <c r="EE156" s="114"/>
      <c r="EF156" s="114"/>
      <c r="EG156" s="114"/>
      <c r="EH156" s="114"/>
      <c r="EI156" s="114"/>
      <c r="EJ156" s="114"/>
      <c r="EK156" s="114"/>
      <c r="EL156" s="114"/>
      <c r="EM156" s="114"/>
      <c r="EN156" s="114"/>
      <c r="EO156" s="114"/>
      <c r="EP156" s="114"/>
      <c r="EQ156" s="114"/>
      <c r="ER156" s="114"/>
      <c r="ES156" s="114"/>
      <c r="ET156" s="114"/>
      <c r="EU156" s="114"/>
      <c r="EV156" s="114"/>
      <c r="EW156" s="114"/>
      <c r="EX156" s="114"/>
      <c r="EY156" s="114"/>
      <c r="EZ156" s="114"/>
      <c r="FA156" s="114"/>
      <c r="FB156" s="114"/>
      <c r="FC156" s="114"/>
      <c r="FD156" s="114"/>
      <c r="FE156" s="114"/>
      <c r="FF156" s="114"/>
      <c r="FG156" s="114"/>
      <c r="FH156" s="114"/>
      <c r="FI156" s="114"/>
      <c r="FJ156" s="114"/>
      <c r="FK156" s="114"/>
      <c r="FL156" s="114"/>
      <c r="FM156" s="114"/>
      <c r="FN156" s="114"/>
      <c r="FO156" s="114"/>
      <c r="FP156" s="114"/>
      <c r="FQ156" s="114"/>
      <c r="FR156" s="114"/>
      <c r="FS156" s="114"/>
      <c r="FT156" s="114"/>
      <c r="FU156" s="114"/>
      <c r="FV156" s="114"/>
      <c r="FW156" s="114"/>
      <c r="FX156" s="114"/>
      <c r="FY156" s="114"/>
      <c r="FZ156" s="114"/>
      <c r="GA156" s="114"/>
      <c r="GB156" s="114"/>
      <c r="GC156" s="114"/>
      <c r="GD156" s="114"/>
      <c r="GE156" s="114"/>
      <c r="GF156" s="114"/>
      <c r="GG156" s="114"/>
      <c r="GH156" s="114"/>
      <c r="GI156" s="114"/>
      <c r="GJ156" s="114"/>
      <c r="GK156" s="114"/>
      <c r="GL156" s="114"/>
      <c r="GM156" s="114"/>
      <c r="GN156" s="114"/>
      <c r="GO156" s="114"/>
      <c r="GP156" s="114"/>
      <c r="GQ156" s="114"/>
      <c r="GR156" s="114"/>
      <c r="GS156" s="114"/>
      <c r="GT156" s="114"/>
      <c r="GU156" s="114"/>
      <c r="GV156" s="114"/>
      <c r="GW156" s="114"/>
      <c r="GX156" s="114"/>
      <c r="GY156" s="114"/>
      <c r="GZ156" s="114"/>
      <c r="HA156" s="114"/>
      <c r="HB156" s="114"/>
      <c r="HC156" s="114"/>
      <c r="HD156" s="114"/>
      <c r="HE156" s="114"/>
      <c r="HF156" s="114"/>
      <c r="HG156" s="114"/>
      <c r="HH156" s="114"/>
      <c r="HI156" s="114"/>
      <c r="HJ156" s="114"/>
      <c r="HK156" s="114"/>
      <c r="HL156" s="114"/>
      <c r="HM156" s="114"/>
      <c r="HN156" s="114"/>
      <c r="HO156" s="114"/>
      <c r="HP156" s="114"/>
      <c r="HQ156" s="114"/>
      <c r="HR156" s="114"/>
      <c r="HS156" s="114"/>
      <c r="HT156" s="114"/>
      <c r="HU156" s="114"/>
      <c r="HV156" s="114"/>
      <c r="HW156" s="114"/>
      <c r="HX156" s="114"/>
      <c r="HY156" s="114"/>
      <c r="HZ156" s="114"/>
      <c r="IA156" s="114"/>
      <c r="IB156" s="114"/>
    </row>
    <row r="157" s="98" customFormat="1" ht="25" customHeight="1" spans="1:236">
      <c r="A157" s="112"/>
      <c r="B157" s="107">
        <v>2010350</v>
      </c>
      <c r="C157" s="110" t="s">
        <v>56</v>
      </c>
      <c r="D157" s="109">
        <f t="shared" si="296"/>
        <v>2159321</v>
      </c>
      <c r="E157" s="109">
        <f t="shared" si="297"/>
        <v>0</v>
      </c>
      <c r="F157" s="109">
        <f t="shared" si="298"/>
        <v>0</v>
      </c>
      <c r="G157" s="109"/>
      <c r="H157" s="109">
        <f t="shared" si="299"/>
        <v>0</v>
      </c>
      <c r="I157" s="109"/>
      <c r="J157" s="109"/>
      <c r="K157" s="109"/>
      <c r="L157" s="109"/>
      <c r="M157" s="109">
        <f t="shared" si="300"/>
        <v>0</v>
      </c>
      <c r="N157" s="109"/>
      <c r="O157" s="109"/>
      <c r="P157" s="109">
        <f t="shared" si="301"/>
        <v>0</v>
      </c>
      <c r="Q157" s="109"/>
      <c r="R157" s="109"/>
      <c r="S157" s="109"/>
      <c r="T157" s="109"/>
      <c r="U157" s="109"/>
      <c r="V157" s="109"/>
      <c r="W157" s="109">
        <f t="shared" si="302"/>
        <v>2156081</v>
      </c>
      <c r="X157" s="109">
        <f t="shared" si="303"/>
        <v>2027297</v>
      </c>
      <c r="Y157" s="109">
        <v>975420</v>
      </c>
      <c r="Z157" s="109">
        <f t="shared" si="304"/>
        <v>970592</v>
      </c>
      <c r="AA157" s="109">
        <v>784992</v>
      </c>
      <c r="AB157" s="109">
        <v>56000</v>
      </c>
      <c r="AC157" s="109">
        <v>129600</v>
      </c>
      <c r="AD157" s="109">
        <v>81285</v>
      </c>
      <c r="AE157" s="109">
        <f t="shared" si="305"/>
        <v>0</v>
      </c>
      <c r="AF157" s="109"/>
      <c r="AG157" s="109"/>
      <c r="AH157" s="109">
        <f t="shared" si="306"/>
        <v>0</v>
      </c>
      <c r="AI157" s="109"/>
      <c r="AJ157" s="109"/>
      <c r="AK157" s="109"/>
      <c r="AL157" s="109"/>
      <c r="AM157" s="109"/>
      <c r="AN157" s="109">
        <v>128784</v>
      </c>
      <c r="AO157" s="109">
        <f t="shared" si="307"/>
        <v>0</v>
      </c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>
        <f t="shared" si="308"/>
        <v>3240</v>
      </c>
      <c r="AZ157" s="109">
        <v>3240</v>
      </c>
      <c r="BA157" s="113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114"/>
      <c r="DH157" s="114"/>
      <c r="DI157" s="114"/>
      <c r="DJ157" s="114"/>
      <c r="DK157" s="114"/>
      <c r="DL157" s="114"/>
      <c r="DM157" s="114"/>
      <c r="DN157" s="114"/>
      <c r="DO157" s="114"/>
      <c r="DP157" s="114"/>
      <c r="DQ157" s="114"/>
      <c r="DR157" s="114"/>
      <c r="DS157" s="114"/>
      <c r="DT157" s="114"/>
      <c r="DU157" s="114"/>
      <c r="DV157" s="114"/>
      <c r="DW157" s="114"/>
      <c r="DX157" s="114"/>
      <c r="DY157" s="114"/>
      <c r="DZ157" s="114"/>
      <c r="EA157" s="114"/>
      <c r="EB157" s="114"/>
      <c r="EC157" s="114"/>
      <c r="ED157" s="114"/>
      <c r="EE157" s="114"/>
      <c r="EF157" s="114"/>
      <c r="EG157" s="114"/>
      <c r="EH157" s="114"/>
      <c r="EI157" s="114"/>
      <c r="EJ157" s="114"/>
      <c r="EK157" s="114"/>
      <c r="EL157" s="114"/>
      <c r="EM157" s="114"/>
      <c r="EN157" s="114"/>
      <c r="EO157" s="114"/>
      <c r="EP157" s="114"/>
      <c r="EQ157" s="114"/>
      <c r="ER157" s="114"/>
      <c r="ES157" s="114"/>
      <c r="ET157" s="114"/>
      <c r="EU157" s="114"/>
      <c r="EV157" s="114"/>
      <c r="EW157" s="114"/>
      <c r="EX157" s="114"/>
      <c r="EY157" s="114"/>
      <c r="EZ157" s="114"/>
      <c r="FA157" s="114"/>
      <c r="FB157" s="114"/>
      <c r="FC157" s="114"/>
      <c r="FD157" s="114"/>
      <c r="FE157" s="114"/>
      <c r="FF157" s="114"/>
      <c r="FG157" s="114"/>
      <c r="FH157" s="114"/>
      <c r="FI157" s="114"/>
      <c r="FJ157" s="114"/>
      <c r="FK157" s="114"/>
      <c r="FL157" s="114"/>
      <c r="FM157" s="114"/>
      <c r="FN157" s="114"/>
      <c r="FO157" s="114"/>
      <c r="FP157" s="114"/>
      <c r="FQ157" s="114"/>
      <c r="FR157" s="114"/>
      <c r="FS157" s="114"/>
      <c r="FT157" s="114"/>
      <c r="FU157" s="114"/>
      <c r="FV157" s="114"/>
      <c r="FW157" s="114"/>
      <c r="FX157" s="114"/>
      <c r="FY157" s="114"/>
      <c r="FZ157" s="114"/>
      <c r="GA157" s="114"/>
      <c r="GB157" s="114"/>
      <c r="GC157" s="114"/>
      <c r="GD157" s="114"/>
      <c r="GE157" s="114"/>
      <c r="GF157" s="114"/>
      <c r="GG157" s="114"/>
      <c r="GH157" s="114"/>
      <c r="GI157" s="114"/>
      <c r="GJ157" s="114"/>
      <c r="GK157" s="114"/>
      <c r="GL157" s="114"/>
      <c r="GM157" s="114"/>
      <c r="GN157" s="114"/>
      <c r="GO157" s="114"/>
      <c r="GP157" s="114"/>
      <c r="GQ157" s="114"/>
      <c r="GR157" s="114"/>
      <c r="GS157" s="114"/>
      <c r="GT157" s="114"/>
      <c r="GU157" s="114"/>
      <c r="GV157" s="114"/>
      <c r="GW157" s="114"/>
      <c r="GX157" s="114"/>
      <c r="GY157" s="114"/>
      <c r="GZ157" s="114"/>
      <c r="HA157" s="114"/>
      <c r="HB157" s="114"/>
      <c r="HC157" s="114"/>
      <c r="HD157" s="114"/>
      <c r="HE157" s="114"/>
      <c r="HF157" s="114"/>
      <c r="HG157" s="114"/>
      <c r="HH157" s="114"/>
      <c r="HI157" s="114"/>
      <c r="HJ157" s="114"/>
      <c r="HK157" s="114"/>
      <c r="HL157" s="114"/>
      <c r="HM157" s="114"/>
      <c r="HN157" s="114"/>
      <c r="HO157" s="114"/>
      <c r="HP157" s="114"/>
      <c r="HQ157" s="114"/>
      <c r="HR157" s="114"/>
      <c r="HS157" s="114"/>
      <c r="HT157" s="114"/>
      <c r="HU157" s="114"/>
      <c r="HV157" s="114"/>
      <c r="HW157" s="114"/>
      <c r="HX157" s="114"/>
      <c r="HY157" s="114"/>
      <c r="HZ157" s="114"/>
      <c r="IA157" s="114"/>
      <c r="IB157" s="114"/>
    </row>
    <row r="158" s="98" customFormat="1" ht="28" customHeight="1" spans="1:236">
      <c r="A158" s="112"/>
      <c r="B158" s="107">
        <v>2080505</v>
      </c>
      <c r="C158" s="111" t="s">
        <v>57</v>
      </c>
      <c r="D158" s="109">
        <f t="shared" si="296"/>
        <v>509703</v>
      </c>
      <c r="E158" s="109">
        <f t="shared" si="297"/>
        <v>206530</v>
      </c>
      <c r="F158" s="109">
        <f t="shared" si="298"/>
        <v>0</v>
      </c>
      <c r="G158" s="109"/>
      <c r="H158" s="109">
        <f t="shared" si="299"/>
        <v>0</v>
      </c>
      <c r="I158" s="109"/>
      <c r="J158" s="109"/>
      <c r="K158" s="109"/>
      <c r="L158" s="109"/>
      <c r="M158" s="109">
        <f t="shared" si="300"/>
        <v>206530</v>
      </c>
      <c r="N158" s="109">
        <v>206530</v>
      </c>
      <c r="O158" s="109"/>
      <c r="P158" s="109">
        <f t="shared" si="301"/>
        <v>0</v>
      </c>
      <c r="Q158" s="109"/>
      <c r="R158" s="109"/>
      <c r="S158" s="109"/>
      <c r="T158" s="109"/>
      <c r="U158" s="109"/>
      <c r="V158" s="109"/>
      <c r="W158" s="109">
        <f t="shared" si="302"/>
        <v>303173</v>
      </c>
      <c r="X158" s="109">
        <f t="shared" si="303"/>
        <v>0</v>
      </c>
      <c r="Y158" s="109"/>
      <c r="Z158" s="109">
        <f t="shared" si="304"/>
        <v>0</v>
      </c>
      <c r="AA158" s="109"/>
      <c r="AB158" s="109"/>
      <c r="AC158" s="109"/>
      <c r="AD158" s="109"/>
      <c r="AE158" s="109">
        <f t="shared" si="305"/>
        <v>303173</v>
      </c>
      <c r="AF158" s="109">
        <v>303173</v>
      </c>
      <c r="AG158" s="109"/>
      <c r="AH158" s="109">
        <f t="shared" si="306"/>
        <v>0</v>
      </c>
      <c r="AI158" s="109"/>
      <c r="AJ158" s="109"/>
      <c r="AK158" s="109"/>
      <c r="AL158" s="109"/>
      <c r="AM158" s="109"/>
      <c r="AN158" s="109"/>
      <c r="AO158" s="109">
        <f t="shared" si="307"/>
        <v>0</v>
      </c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>
        <f t="shared" si="308"/>
        <v>0</v>
      </c>
      <c r="AZ158" s="109"/>
      <c r="BA158" s="113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114"/>
      <c r="DH158" s="114"/>
      <c r="DI158" s="114"/>
      <c r="DJ158" s="114"/>
      <c r="DK158" s="114"/>
      <c r="DL158" s="114"/>
      <c r="DM158" s="114"/>
      <c r="DN158" s="114"/>
      <c r="DO158" s="114"/>
      <c r="DP158" s="114"/>
      <c r="DQ158" s="114"/>
      <c r="DR158" s="114"/>
      <c r="DS158" s="114"/>
      <c r="DT158" s="114"/>
      <c r="DU158" s="114"/>
      <c r="DV158" s="114"/>
      <c r="DW158" s="114"/>
      <c r="DX158" s="114"/>
      <c r="DY158" s="114"/>
      <c r="DZ158" s="114"/>
      <c r="EA158" s="114"/>
      <c r="EB158" s="114"/>
      <c r="EC158" s="114"/>
      <c r="ED158" s="114"/>
      <c r="EE158" s="114"/>
      <c r="EF158" s="114"/>
      <c r="EG158" s="114"/>
      <c r="EH158" s="114"/>
      <c r="EI158" s="114"/>
      <c r="EJ158" s="114"/>
      <c r="EK158" s="114"/>
      <c r="EL158" s="114"/>
      <c r="EM158" s="114"/>
      <c r="EN158" s="114"/>
      <c r="EO158" s="114"/>
      <c r="EP158" s="114"/>
      <c r="EQ158" s="114"/>
      <c r="ER158" s="114"/>
      <c r="ES158" s="114"/>
      <c r="ET158" s="114"/>
      <c r="EU158" s="114"/>
      <c r="EV158" s="114"/>
      <c r="EW158" s="114"/>
      <c r="EX158" s="114"/>
      <c r="EY158" s="114"/>
      <c r="EZ158" s="114"/>
      <c r="FA158" s="114"/>
      <c r="FB158" s="114"/>
      <c r="FC158" s="114"/>
      <c r="FD158" s="114"/>
      <c r="FE158" s="114"/>
      <c r="FF158" s="114"/>
      <c r="FG158" s="114"/>
      <c r="FH158" s="114"/>
      <c r="FI158" s="114"/>
      <c r="FJ158" s="114"/>
      <c r="FK158" s="114"/>
      <c r="FL158" s="114"/>
      <c r="FM158" s="114"/>
      <c r="FN158" s="114"/>
      <c r="FO158" s="114"/>
      <c r="FP158" s="114"/>
      <c r="FQ158" s="114"/>
      <c r="FR158" s="114"/>
      <c r="FS158" s="114"/>
      <c r="FT158" s="114"/>
      <c r="FU158" s="114"/>
      <c r="FV158" s="114"/>
      <c r="FW158" s="114"/>
      <c r="FX158" s="114"/>
      <c r="FY158" s="114"/>
      <c r="FZ158" s="114"/>
      <c r="GA158" s="114"/>
      <c r="GB158" s="114"/>
      <c r="GC158" s="114"/>
      <c r="GD158" s="114"/>
      <c r="GE158" s="114"/>
      <c r="GF158" s="114"/>
      <c r="GG158" s="114"/>
      <c r="GH158" s="114"/>
      <c r="GI158" s="114"/>
      <c r="GJ158" s="114"/>
      <c r="GK158" s="114"/>
      <c r="GL158" s="114"/>
      <c r="GM158" s="114"/>
      <c r="GN158" s="114"/>
      <c r="GO158" s="114"/>
      <c r="GP158" s="114"/>
      <c r="GQ158" s="114"/>
      <c r="GR158" s="114"/>
      <c r="GS158" s="114"/>
      <c r="GT158" s="114"/>
      <c r="GU158" s="114"/>
      <c r="GV158" s="114"/>
      <c r="GW158" s="114"/>
      <c r="GX158" s="114"/>
      <c r="GY158" s="114"/>
      <c r="GZ158" s="114"/>
      <c r="HA158" s="114"/>
      <c r="HB158" s="114"/>
      <c r="HC158" s="114"/>
      <c r="HD158" s="114"/>
      <c r="HE158" s="114"/>
      <c r="HF158" s="114"/>
      <c r="HG158" s="114"/>
      <c r="HH158" s="114"/>
      <c r="HI158" s="114"/>
      <c r="HJ158" s="114"/>
      <c r="HK158" s="114"/>
      <c r="HL158" s="114"/>
      <c r="HM158" s="114"/>
      <c r="HN158" s="114"/>
      <c r="HO158" s="114"/>
      <c r="HP158" s="114"/>
      <c r="HQ158" s="114"/>
      <c r="HR158" s="114"/>
      <c r="HS158" s="114"/>
      <c r="HT158" s="114"/>
      <c r="HU158" s="114"/>
      <c r="HV158" s="114"/>
      <c r="HW158" s="114"/>
      <c r="HX158" s="114"/>
      <c r="HY158" s="114"/>
      <c r="HZ158" s="114"/>
      <c r="IA158" s="114"/>
      <c r="IB158" s="114"/>
    </row>
    <row r="159" s="98" customFormat="1" ht="25" customHeight="1" spans="1:236">
      <c r="A159" s="112"/>
      <c r="B159" s="107">
        <v>2101101</v>
      </c>
      <c r="C159" s="110" t="s">
        <v>58</v>
      </c>
      <c r="D159" s="109">
        <f t="shared" si="296"/>
        <v>87745</v>
      </c>
      <c r="E159" s="109">
        <f t="shared" si="297"/>
        <v>87745</v>
      </c>
      <c r="F159" s="109">
        <f t="shared" si="298"/>
        <v>0</v>
      </c>
      <c r="G159" s="109"/>
      <c r="H159" s="109">
        <f t="shared" si="299"/>
        <v>0</v>
      </c>
      <c r="I159" s="109"/>
      <c r="J159" s="109"/>
      <c r="K159" s="109"/>
      <c r="L159" s="109"/>
      <c r="M159" s="109">
        <f t="shared" si="300"/>
        <v>87745</v>
      </c>
      <c r="N159" s="109"/>
      <c r="O159" s="109">
        <v>77449</v>
      </c>
      <c r="P159" s="109">
        <f t="shared" si="301"/>
        <v>10296</v>
      </c>
      <c r="Q159" s="109">
        <v>2582</v>
      </c>
      <c r="R159" s="109">
        <v>6454</v>
      </c>
      <c r="S159" s="109">
        <v>1260</v>
      </c>
      <c r="T159" s="109"/>
      <c r="U159" s="109"/>
      <c r="V159" s="109"/>
      <c r="W159" s="109">
        <f t="shared" si="302"/>
        <v>0</v>
      </c>
      <c r="X159" s="109">
        <f t="shared" si="303"/>
        <v>0</v>
      </c>
      <c r="Y159" s="109"/>
      <c r="Z159" s="109">
        <f t="shared" si="304"/>
        <v>0</v>
      </c>
      <c r="AA159" s="109"/>
      <c r="AB159" s="109"/>
      <c r="AC159" s="109"/>
      <c r="AD159" s="109"/>
      <c r="AE159" s="109">
        <f t="shared" si="305"/>
        <v>0</v>
      </c>
      <c r="AF159" s="109"/>
      <c r="AG159" s="109"/>
      <c r="AH159" s="109">
        <f t="shared" si="306"/>
        <v>0</v>
      </c>
      <c r="AI159" s="109"/>
      <c r="AJ159" s="109"/>
      <c r="AK159" s="109"/>
      <c r="AL159" s="109"/>
      <c r="AM159" s="109"/>
      <c r="AN159" s="109"/>
      <c r="AO159" s="109">
        <f t="shared" si="307"/>
        <v>0</v>
      </c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>
        <f t="shared" si="308"/>
        <v>0</v>
      </c>
      <c r="AZ159" s="109"/>
      <c r="BA159" s="113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114"/>
      <c r="DH159" s="114"/>
      <c r="DI159" s="114"/>
      <c r="DJ159" s="114"/>
      <c r="DK159" s="114"/>
      <c r="DL159" s="114"/>
      <c r="DM159" s="114"/>
      <c r="DN159" s="114"/>
      <c r="DO159" s="114"/>
      <c r="DP159" s="114"/>
      <c r="DQ159" s="114"/>
      <c r="DR159" s="114"/>
      <c r="DS159" s="114"/>
      <c r="DT159" s="114"/>
      <c r="DU159" s="114"/>
      <c r="DV159" s="114"/>
      <c r="DW159" s="114"/>
      <c r="DX159" s="114"/>
      <c r="DY159" s="114"/>
      <c r="DZ159" s="114"/>
      <c r="EA159" s="114"/>
      <c r="EB159" s="114"/>
      <c r="EC159" s="114"/>
      <c r="ED159" s="114"/>
      <c r="EE159" s="114"/>
      <c r="EF159" s="114"/>
      <c r="EG159" s="114"/>
      <c r="EH159" s="114"/>
      <c r="EI159" s="114"/>
      <c r="EJ159" s="114"/>
      <c r="EK159" s="114"/>
      <c r="EL159" s="114"/>
      <c r="EM159" s="114"/>
      <c r="EN159" s="114"/>
      <c r="EO159" s="114"/>
      <c r="EP159" s="114"/>
      <c r="EQ159" s="114"/>
      <c r="ER159" s="114"/>
      <c r="ES159" s="114"/>
      <c r="ET159" s="114"/>
      <c r="EU159" s="114"/>
      <c r="EV159" s="114"/>
      <c r="EW159" s="114"/>
      <c r="EX159" s="114"/>
      <c r="EY159" s="114"/>
      <c r="EZ159" s="114"/>
      <c r="FA159" s="114"/>
      <c r="FB159" s="114"/>
      <c r="FC159" s="114"/>
      <c r="FD159" s="114"/>
      <c r="FE159" s="114"/>
      <c r="FF159" s="114"/>
      <c r="FG159" s="114"/>
      <c r="FH159" s="114"/>
      <c r="FI159" s="114"/>
      <c r="FJ159" s="114"/>
      <c r="FK159" s="114"/>
      <c r="FL159" s="114"/>
      <c r="FM159" s="114"/>
      <c r="FN159" s="114"/>
      <c r="FO159" s="114"/>
      <c r="FP159" s="114"/>
      <c r="FQ159" s="114"/>
      <c r="FR159" s="114"/>
      <c r="FS159" s="114"/>
      <c r="FT159" s="114"/>
      <c r="FU159" s="114"/>
      <c r="FV159" s="114"/>
      <c r="FW159" s="114"/>
      <c r="FX159" s="114"/>
      <c r="FY159" s="114"/>
      <c r="FZ159" s="114"/>
      <c r="GA159" s="114"/>
      <c r="GB159" s="114"/>
      <c r="GC159" s="114"/>
      <c r="GD159" s="114"/>
      <c r="GE159" s="114"/>
      <c r="GF159" s="114"/>
      <c r="GG159" s="114"/>
      <c r="GH159" s="114"/>
      <c r="GI159" s="114"/>
      <c r="GJ159" s="114"/>
      <c r="GK159" s="114"/>
      <c r="GL159" s="114"/>
      <c r="GM159" s="114"/>
      <c r="GN159" s="114"/>
      <c r="GO159" s="114"/>
      <c r="GP159" s="114"/>
      <c r="GQ159" s="114"/>
      <c r="GR159" s="114"/>
      <c r="GS159" s="114"/>
      <c r="GT159" s="114"/>
      <c r="GU159" s="114"/>
      <c r="GV159" s="114"/>
      <c r="GW159" s="114"/>
      <c r="GX159" s="114"/>
      <c r="GY159" s="114"/>
      <c r="GZ159" s="114"/>
      <c r="HA159" s="114"/>
      <c r="HB159" s="114"/>
      <c r="HC159" s="114"/>
      <c r="HD159" s="114"/>
      <c r="HE159" s="114"/>
      <c r="HF159" s="114"/>
      <c r="HG159" s="114"/>
      <c r="HH159" s="114"/>
      <c r="HI159" s="114"/>
      <c r="HJ159" s="114"/>
      <c r="HK159" s="114"/>
      <c r="HL159" s="114"/>
      <c r="HM159" s="114"/>
      <c r="HN159" s="114"/>
      <c r="HO159" s="114"/>
      <c r="HP159" s="114"/>
      <c r="HQ159" s="114"/>
      <c r="HR159" s="114"/>
      <c r="HS159" s="114"/>
      <c r="HT159" s="114"/>
      <c r="HU159" s="114"/>
      <c r="HV159" s="114"/>
      <c r="HW159" s="114"/>
      <c r="HX159" s="114"/>
      <c r="HY159" s="114"/>
      <c r="HZ159" s="114"/>
      <c r="IA159" s="114"/>
      <c r="IB159" s="114"/>
    </row>
    <row r="160" s="98" customFormat="1" ht="25" customHeight="1" spans="1:236">
      <c r="A160" s="112"/>
      <c r="B160" s="107">
        <v>2101102</v>
      </c>
      <c r="C160" s="110" t="s">
        <v>59</v>
      </c>
      <c r="D160" s="109">
        <f t="shared" si="296"/>
        <v>128916</v>
      </c>
      <c r="E160" s="109">
        <f t="shared" si="297"/>
        <v>0</v>
      </c>
      <c r="F160" s="109">
        <f t="shared" si="298"/>
        <v>0</v>
      </c>
      <c r="G160" s="109"/>
      <c r="H160" s="109">
        <f t="shared" si="299"/>
        <v>0</v>
      </c>
      <c r="I160" s="109"/>
      <c r="J160" s="109"/>
      <c r="K160" s="109"/>
      <c r="L160" s="109"/>
      <c r="M160" s="109">
        <f t="shared" si="300"/>
        <v>0</v>
      </c>
      <c r="N160" s="109"/>
      <c r="O160" s="109"/>
      <c r="P160" s="109">
        <f t="shared" si="301"/>
        <v>0</v>
      </c>
      <c r="Q160" s="109"/>
      <c r="R160" s="109"/>
      <c r="S160" s="109"/>
      <c r="T160" s="109"/>
      <c r="U160" s="109"/>
      <c r="V160" s="109"/>
      <c r="W160" s="109">
        <f t="shared" si="302"/>
        <v>128916</v>
      </c>
      <c r="X160" s="109">
        <f t="shared" si="303"/>
        <v>0</v>
      </c>
      <c r="Y160" s="109"/>
      <c r="Z160" s="109">
        <f t="shared" si="304"/>
        <v>0</v>
      </c>
      <c r="AA160" s="109"/>
      <c r="AB160" s="109"/>
      <c r="AC160" s="109"/>
      <c r="AD160" s="109"/>
      <c r="AE160" s="109">
        <f t="shared" si="305"/>
        <v>128916</v>
      </c>
      <c r="AF160" s="109"/>
      <c r="AG160" s="109">
        <v>113352</v>
      </c>
      <c r="AH160" s="109">
        <f t="shared" si="306"/>
        <v>15564</v>
      </c>
      <c r="AI160" s="109">
        <v>3778</v>
      </c>
      <c r="AJ160" s="109">
        <v>9446</v>
      </c>
      <c r="AK160" s="109">
        <v>2340</v>
      </c>
      <c r="AL160" s="109"/>
      <c r="AM160" s="109"/>
      <c r="AN160" s="109"/>
      <c r="AO160" s="109">
        <f t="shared" si="307"/>
        <v>0</v>
      </c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>
        <f t="shared" si="308"/>
        <v>0</v>
      </c>
      <c r="AZ160" s="109"/>
      <c r="BA160" s="113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  <c r="CN160" s="114"/>
      <c r="CO160" s="114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114"/>
      <c r="DH160" s="114"/>
      <c r="DI160" s="114"/>
      <c r="DJ160" s="114"/>
      <c r="DK160" s="114"/>
      <c r="DL160" s="114"/>
      <c r="DM160" s="114"/>
      <c r="DN160" s="114"/>
      <c r="DO160" s="114"/>
      <c r="DP160" s="114"/>
      <c r="DQ160" s="114"/>
      <c r="DR160" s="114"/>
      <c r="DS160" s="114"/>
      <c r="DT160" s="114"/>
      <c r="DU160" s="114"/>
      <c r="DV160" s="114"/>
      <c r="DW160" s="114"/>
      <c r="DX160" s="114"/>
      <c r="DY160" s="114"/>
      <c r="DZ160" s="114"/>
      <c r="EA160" s="114"/>
      <c r="EB160" s="114"/>
      <c r="EC160" s="114"/>
      <c r="ED160" s="114"/>
      <c r="EE160" s="114"/>
      <c r="EF160" s="114"/>
      <c r="EG160" s="114"/>
      <c r="EH160" s="114"/>
      <c r="EI160" s="114"/>
      <c r="EJ160" s="114"/>
      <c r="EK160" s="114"/>
      <c r="EL160" s="114"/>
      <c r="EM160" s="114"/>
      <c r="EN160" s="114"/>
      <c r="EO160" s="114"/>
      <c r="EP160" s="114"/>
      <c r="EQ160" s="114"/>
      <c r="ER160" s="114"/>
      <c r="ES160" s="114"/>
      <c r="ET160" s="114"/>
      <c r="EU160" s="114"/>
      <c r="EV160" s="114"/>
      <c r="EW160" s="114"/>
      <c r="EX160" s="114"/>
      <c r="EY160" s="114"/>
      <c r="EZ160" s="114"/>
      <c r="FA160" s="114"/>
      <c r="FB160" s="114"/>
      <c r="FC160" s="114"/>
      <c r="FD160" s="114"/>
      <c r="FE160" s="114"/>
      <c r="FF160" s="114"/>
      <c r="FG160" s="114"/>
      <c r="FH160" s="114"/>
      <c r="FI160" s="114"/>
      <c r="FJ160" s="114"/>
      <c r="FK160" s="114"/>
      <c r="FL160" s="114"/>
      <c r="FM160" s="114"/>
      <c r="FN160" s="114"/>
      <c r="FO160" s="114"/>
      <c r="FP160" s="114"/>
      <c r="FQ160" s="114"/>
      <c r="FR160" s="114"/>
      <c r="FS160" s="114"/>
      <c r="FT160" s="114"/>
      <c r="FU160" s="114"/>
      <c r="FV160" s="114"/>
      <c r="FW160" s="114"/>
      <c r="FX160" s="114"/>
      <c r="FY160" s="114"/>
      <c r="FZ160" s="114"/>
      <c r="GA160" s="114"/>
      <c r="GB160" s="114"/>
      <c r="GC160" s="114"/>
      <c r="GD160" s="114"/>
      <c r="GE160" s="114"/>
      <c r="GF160" s="114"/>
      <c r="GG160" s="114"/>
      <c r="GH160" s="114"/>
      <c r="GI160" s="114"/>
      <c r="GJ160" s="114"/>
      <c r="GK160" s="114"/>
      <c r="GL160" s="114"/>
      <c r="GM160" s="114"/>
      <c r="GN160" s="114"/>
      <c r="GO160" s="114"/>
      <c r="GP160" s="114"/>
      <c r="GQ160" s="114"/>
      <c r="GR160" s="114"/>
      <c r="GS160" s="114"/>
      <c r="GT160" s="114"/>
      <c r="GU160" s="114"/>
      <c r="GV160" s="114"/>
      <c r="GW160" s="114"/>
      <c r="GX160" s="114"/>
      <c r="GY160" s="114"/>
      <c r="GZ160" s="114"/>
      <c r="HA160" s="114"/>
      <c r="HB160" s="114"/>
      <c r="HC160" s="114"/>
      <c r="HD160" s="114"/>
      <c r="HE160" s="114"/>
      <c r="HF160" s="114"/>
      <c r="HG160" s="114"/>
      <c r="HH160" s="114"/>
      <c r="HI160" s="114"/>
      <c r="HJ160" s="114"/>
      <c r="HK160" s="114"/>
      <c r="HL160" s="114"/>
      <c r="HM160" s="114"/>
      <c r="HN160" s="114"/>
      <c r="HO160" s="114"/>
      <c r="HP160" s="114"/>
      <c r="HQ160" s="114"/>
      <c r="HR160" s="114"/>
      <c r="HS160" s="114"/>
      <c r="HT160" s="114"/>
      <c r="HU160" s="114"/>
      <c r="HV160" s="114"/>
      <c r="HW160" s="114"/>
      <c r="HX160" s="114"/>
      <c r="HY160" s="114"/>
      <c r="HZ160" s="114"/>
      <c r="IA160" s="114"/>
      <c r="IB160" s="114"/>
    </row>
    <row r="161" s="98" customFormat="1" ht="25" customHeight="1" spans="1:236">
      <c r="A161" s="112"/>
      <c r="B161" s="107">
        <v>2210201</v>
      </c>
      <c r="C161" s="110" t="s">
        <v>60</v>
      </c>
      <c r="D161" s="109">
        <f t="shared" si="296"/>
        <v>366146</v>
      </c>
      <c r="E161" s="109">
        <f t="shared" si="297"/>
        <v>154897</v>
      </c>
      <c r="F161" s="109">
        <f t="shared" si="298"/>
        <v>0</v>
      </c>
      <c r="G161" s="109"/>
      <c r="H161" s="109">
        <f t="shared" si="299"/>
        <v>0</v>
      </c>
      <c r="I161" s="109"/>
      <c r="J161" s="109"/>
      <c r="K161" s="109"/>
      <c r="L161" s="109"/>
      <c r="M161" s="109">
        <f t="shared" si="300"/>
        <v>0</v>
      </c>
      <c r="N161" s="109"/>
      <c r="O161" s="109"/>
      <c r="P161" s="109">
        <f t="shared" si="301"/>
        <v>0</v>
      </c>
      <c r="Q161" s="109"/>
      <c r="R161" s="109"/>
      <c r="S161" s="109"/>
      <c r="T161" s="109"/>
      <c r="U161" s="109">
        <v>154897</v>
      </c>
      <c r="V161" s="109"/>
      <c r="W161" s="109">
        <f t="shared" si="302"/>
        <v>211249</v>
      </c>
      <c r="X161" s="109">
        <f t="shared" si="303"/>
        <v>0</v>
      </c>
      <c r="Y161" s="109"/>
      <c r="Z161" s="109">
        <f t="shared" si="304"/>
        <v>0</v>
      </c>
      <c r="AA161" s="109"/>
      <c r="AB161" s="109"/>
      <c r="AC161" s="109"/>
      <c r="AD161" s="109"/>
      <c r="AE161" s="109">
        <f t="shared" si="305"/>
        <v>0</v>
      </c>
      <c r="AF161" s="109"/>
      <c r="AG161" s="109"/>
      <c r="AH161" s="109">
        <f t="shared" si="306"/>
        <v>0</v>
      </c>
      <c r="AI161" s="109"/>
      <c r="AJ161" s="109"/>
      <c r="AK161" s="109"/>
      <c r="AL161" s="109"/>
      <c r="AM161" s="109">
        <v>211249</v>
      </c>
      <c r="AN161" s="109"/>
      <c r="AO161" s="109">
        <f t="shared" si="307"/>
        <v>0</v>
      </c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>
        <f t="shared" si="308"/>
        <v>0</v>
      </c>
      <c r="AZ161" s="109"/>
      <c r="BA161" s="113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  <c r="CN161" s="114"/>
      <c r="CO161" s="114"/>
      <c r="CP161" s="114"/>
      <c r="CQ161" s="114"/>
      <c r="CR161" s="114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114"/>
      <c r="DH161" s="114"/>
      <c r="DI161" s="114"/>
      <c r="DJ161" s="114"/>
      <c r="DK161" s="114"/>
      <c r="DL161" s="114"/>
      <c r="DM161" s="114"/>
      <c r="DN161" s="114"/>
      <c r="DO161" s="114"/>
      <c r="DP161" s="114"/>
      <c r="DQ161" s="114"/>
      <c r="DR161" s="114"/>
      <c r="DS161" s="114"/>
      <c r="DT161" s="114"/>
      <c r="DU161" s="114"/>
      <c r="DV161" s="114"/>
      <c r="DW161" s="114"/>
      <c r="DX161" s="114"/>
      <c r="DY161" s="114"/>
      <c r="DZ161" s="114"/>
      <c r="EA161" s="114"/>
      <c r="EB161" s="114"/>
      <c r="EC161" s="114"/>
      <c r="ED161" s="114"/>
      <c r="EE161" s="114"/>
      <c r="EF161" s="114"/>
      <c r="EG161" s="114"/>
      <c r="EH161" s="114"/>
      <c r="EI161" s="114"/>
      <c r="EJ161" s="114"/>
      <c r="EK161" s="114"/>
      <c r="EL161" s="114"/>
      <c r="EM161" s="114"/>
      <c r="EN161" s="114"/>
      <c r="EO161" s="114"/>
      <c r="EP161" s="114"/>
      <c r="EQ161" s="114"/>
      <c r="ER161" s="114"/>
      <c r="ES161" s="114"/>
      <c r="ET161" s="114"/>
      <c r="EU161" s="114"/>
      <c r="EV161" s="114"/>
      <c r="EW161" s="114"/>
      <c r="EX161" s="114"/>
      <c r="EY161" s="114"/>
      <c r="EZ161" s="114"/>
      <c r="FA161" s="114"/>
      <c r="FB161" s="114"/>
      <c r="FC161" s="114"/>
      <c r="FD161" s="114"/>
      <c r="FE161" s="114"/>
      <c r="FF161" s="114"/>
      <c r="FG161" s="114"/>
      <c r="FH161" s="114"/>
      <c r="FI161" s="114"/>
      <c r="FJ161" s="114"/>
      <c r="FK161" s="114"/>
      <c r="FL161" s="114"/>
      <c r="FM161" s="114"/>
      <c r="FN161" s="114"/>
      <c r="FO161" s="114"/>
      <c r="FP161" s="114"/>
      <c r="FQ161" s="114"/>
      <c r="FR161" s="114"/>
      <c r="FS161" s="114"/>
      <c r="FT161" s="114"/>
      <c r="FU161" s="114"/>
      <c r="FV161" s="114"/>
      <c r="FW161" s="114"/>
      <c r="FX161" s="114"/>
      <c r="FY161" s="114"/>
      <c r="FZ161" s="114"/>
      <c r="GA161" s="114"/>
      <c r="GB161" s="114"/>
      <c r="GC161" s="114"/>
      <c r="GD161" s="114"/>
      <c r="GE161" s="114"/>
      <c r="GF161" s="114"/>
      <c r="GG161" s="114"/>
      <c r="GH161" s="114"/>
      <c r="GI161" s="114"/>
      <c r="GJ161" s="114"/>
      <c r="GK161" s="114"/>
      <c r="GL161" s="114"/>
      <c r="GM161" s="114"/>
      <c r="GN161" s="114"/>
      <c r="GO161" s="114"/>
      <c r="GP161" s="114"/>
      <c r="GQ161" s="114"/>
      <c r="GR161" s="114"/>
      <c r="GS161" s="114"/>
      <c r="GT161" s="114"/>
      <c r="GU161" s="114"/>
      <c r="GV161" s="114"/>
      <c r="GW161" s="114"/>
      <c r="GX161" s="114"/>
      <c r="GY161" s="114"/>
      <c r="GZ161" s="114"/>
      <c r="HA161" s="114"/>
      <c r="HB161" s="114"/>
      <c r="HC161" s="114"/>
      <c r="HD161" s="114"/>
      <c r="HE161" s="114"/>
      <c r="HF161" s="114"/>
      <c r="HG161" s="114"/>
      <c r="HH161" s="114"/>
      <c r="HI161" s="114"/>
      <c r="HJ161" s="114"/>
      <c r="HK161" s="114"/>
      <c r="HL161" s="114"/>
      <c r="HM161" s="114"/>
      <c r="HN161" s="114"/>
      <c r="HO161" s="114"/>
      <c r="HP161" s="114"/>
      <c r="HQ161" s="114"/>
      <c r="HR161" s="114"/>
      <c r="HS161" s="114"/>
      <c r="HT161" s="114"/>
      <c r="HU161" s="114"/>
      <c r="HV161" s="114"/>
      <c r="HW161" s="114"/>
      <c r="HX161" s="114"/>
      <c r="HY161" s="114"/>
      <c r="HZ161" s="114"/>
      <c r="IA161" s="114"/>
      <c r="IB161" s="114"/>
    </row>
    <row r="162" s="98" customFormat="1" ht="25" customHeight="1" spans="1:236">
      <c r="A162" s="112" t="s">
        <v>82</v>
      </c>
      <c r="B162" s="107"/>
      <c r="C162" s="108" t="s">
        <v>54</v>
      </c>
      <c r="D162" s="109">
        <f t="shared" ref="D162:AZ162" si="309">D163+D164+D165+D166+D167+D168</f>
        <v>5295350</v>
      </c>
      <c r="E162" s="109">
        <f t="shared" si="309"/>
        <v>1712941</v>
      </c>
      <c r="F162" s="109">
        <f t="shared" si="309"/>
        <v>1316500</v>
      </c>
      <c r="G162" s="109">
        <f t="shared" si="309"/>
        <v>659736</v>
      </c>
      <c r="H162" s="109">
        <f t="shared" si="309"/>
        <v>601786</v>
      </c>
      <c r="I162" s="109">
        <f t="shared" si="309"/>
        <v>479286</v>
      </c>
      <c r="J162" s="109">
        <f t="shared" si="309"/>
        <v>35500</v>
      </c>
      <c r="K162" s="109">
        <f t="shared" si="309"/>
        <v>87000</v>
      </c>
      <c r="L162" s="109">
        <f t="shared" si="309"/>
        <v>54978</v>
      </c>
      <c r="M162" s="109">
        <f t="shared" si="309"/>
        <v>259758</v>
      </c>
      <c r="N162" s="109">
        <f t="shared" si="309"/>
        <v>182244</v>
      </c>
      <c r="O162" s="109">
        <f t="shared" si="309"/>
        <v>68341</v>
      </c>
      <c r="P162" s="109">
        <f t="shared" si="309"/>
        <v>9173</v>
      </c>
      <c r="Q162" s="109">
        <f t="shared" si="309"/>
        <v>2278</v>
      </c>
      <c r="R162" s="109">
        <f t="shared" si="309"/>
        <v>5695</v>
      </c>
      <c r="S162" s="109">
        <f t="shared" si="309"/>
        <v>1200</v>
      </c>
      <c r="T162" s="109">
        <f t="shared" si="309"/>
        <v>0</v>
      </c>
      <c r="U162" s="109">
        <f t="shared" si="309"/>
        <v>136683</v>
      </c>
      <c r="V162" s="109">
        <f t="shared" si="309"/>
        <v>0</v>
      </c>
      <c r="W162" s="109">
        <f t="shared" si="309"/>
        <v>2722698</v>
      </c>
      <c r="X162" s="109">
        <f t="shared" si="309"/>
        <v>2089967</v>
      </c>
      <c r="Y162" s="109">
        <f t="shared" si="309"/>
        <v>1008684</v>
      </c>
      <c r="Z162" s="109">
        <f t="shared" si="309"/>
        <v>997226</v>
      </c>
      <c r="AA162" s="109">
        <f t="shared" si="309"/>
        <v>808176</v>
      </c>
      <c r="AB162" s="109">
        <f t="shared" si="309"/>
        <v>58250</v>
      </c>
      <c r="AC162" s="109">
        <f t="shared" si="309"/>
        <v>130800</v>
      </c>
      <c r="AD162" s="109">
        <f t="shared" si="309"/>
        <v>84057</v>
      </c>
      <c r="AE162" s="109">
        <f t="shared" si="309"/>
        <v>414708</v>
      </c>
      <c r="AF162" s="109">
        <f t="shared" si="309"/>
        <v>290698</v>
      </c>
      <c r="AG162" s="109">
        <f t="shared" si="309"/>
        <v>109012</v>
      </c>
      <c r="AH162" s="109">
        <f t="shared" si="309"/>
        <v>14998</v>
      </c>
      <c r="AI162" s="109">
        <f t="shared" si="309"/>
        <v>3634</v>
      </c>
      <c r="AJ162" s="109">
        <f t="shared" si="309"/>
        <v>9084</v>
      </c>
      <c r="AK162" s="109">
        <f t="shared" si="309"/>
        <v>2280</v>
      </c>
      <c r="AL162" s="109">
        <f t="shared" si="309"/>
        <v>0</v>
      </c>
      <c r="AM162" s="109">
        <f t="shared" si="309"/>
        <v>218023</v>
      </c>
      <c r="AN162" s="109">
        <f t="shared" si="309"/>
        <v>0</v>
      </c>
      <c r="AO162" s="109">
        <f t="shared" si="309"/>
        <v>856471</v>
      </c>
      <c r="AP162" s="109">
        <f t="shared" si="309"/>
        <v>150000</v>
      </c>
      <c r="AQ162" s="109">
        <f t="shared" si="309"/>
        <v>500000</v>
      </c>
      <c r="AR162" s="109">
        <f t="shared" si="309"/>
        <v>630000</v>
      </c>
      <c r="AS162" s="109">
        <f t="shared" si="309"/>
        <v>35471</v>
      </c>
      <c r="AT162" s="109">
        <f t="shared" si="309"/>
        <v>141000</v>
      </c>
      <c r="AU162" s="109">
        <f t="shared" si="309"/>
        <v>0</v>
      </c>
      <c r="AV162" s="109">
        <f t="shared" si="309"/>
        <v>0</v>
      </c>
      <c r="AW162" s="109">
        <f t="shared" si="309"/>
        <v>50000</v>
      </c>
      <c r="AX162" s="109">
        <f t="shared" si="309"/>
        <v>0</v>
      </c>
      <c r="AY162" s="109">
        <f t="shared" si="309"/>
        <v>3240</v>
      </c>
      <c r="AZ162" s="109">
        <f t="shared" si="309"/>
        <v>3240</v>
      </c>
      <c r="BA162" s="106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  <c r="CN162" s="114"/>
      <c r="CO162" s="114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114"/>
      <c r="DH162" s="114"/>
      <c r="DI162" s="114"/>
      <c r="DJ162" s="114"/>
      <c r="DK162" s="114"/>
      <c r="DL162" s="114"/>
      <c r="DM162" s="114"/>
      <c r="DN162" s="114"/>
      <c r="DO162" s="114"/>
      <c r="DP162" s="114"/>
      <c r="DQ162" s="114"/>
      <c r="DR162" s="114"/>
      <c r="DS162" s="114"/>
      <c r="DT162" s="114"/>
      <c r="DU162" s="114"/>
      <c r="DV162" s="114"/>
      <c r="DW162" s="114"/>
      <c r="DX162" s="114"/>
      <c r="DY162" s="114"/>
      <c r="DZ162" s="114"/>
      <c r="EA162" s="114"/>
      <c r="EB162" s="114"/>
      <c r="EC162" s="114"/>
      <c r="ED162" s="114"/>
      <c r="EE162" s="114"/>
      <c r="EF162" s="114"/>
      <c r="EG162" s="114"/>
      <c r="EH162" s="114"/>
      <c r="EI162" s="114"/>
      <c r="EJ162" s="114"/>
      <c r="EK162" s="114"/>
      <c r="EL162" s="114"/>
      <c r="EM162" s="114"/>
      <c r="EN162" s="114"/>
      <c r="EO162" s="114"/>
      <c r="EP162" s="114"/>
      <c r="EQ162" s="114"/>
      <c r="ER162" s="114"/>
      <c r="ES162" s="114"/>
      <c r="ET162" s="114"/>
      <c r="EU162" s="114"/>
      <c r="EV162" s="114"/>
      <c r="EW162" s="114"/>
      <c r="EX162" s="114"/>
      <c r="EY162" s="114"/>
      <c r="EZ162" s="114"/>
      <c r="FA162" s="114"/>
      <c r="FB162" s="114"/>
      <c r="FC162" s="114"/>
      <c r="FD162" s="114"/>
      <c r="FE162" s="114"/>
      <c r="FF162" s="114"/>
      <c r="FG162" s="114"/>
      <c r="FH162" s="114"/>
      <c r="FI162" s="114"/>
      <c r="FJ162" s="114"/>
      <c r="FK162" s="114"/>
      <c r="FL162" s="114"/>
      <c r="FM162" s="114"/>
      <c r="FN162" s="114"/>
      <c r="FO162" s="114"/>
      <c r="FP162" s="114"/>
      <c r="FQ162" s="114"/>
      <c r="FR162" s="114"/>
      <c r="FS162" s="114"/>
      <c r="FT162" s="114"/>
      <c r="FU162" s="114"/>
      <c r="FV162" s="114"/>
      <c r="FW162" s="114"/>
      <c r="FX162" s="114"/>
      <c r="FY162" s="114"/>
      <c r="FZ162" s="114"/>
      <c r="GA162" s="114"/>
      <c r="GB162" s="114"/>
      <c r="GC162" s="114"/>
      <c r="GD162" s="114"/>
      <c r="GE162" s="114"/>
      <c r="GF162" s="114"/>
      <c r="GG162" s="114"/>
      <c r="GH162" s="114"/>
      <c r="GI162" s="114"/>
      <c r="GJ162" s="114"/>
      <c r="GK162" s="114"/>
      <c r="GL162" s="114"/>
      <c r="GM162" s="114"/>
      <c r="GN162" s="114"/>
      <c r="GO162" s="114"/>
      <c r="GP162" s="114"/>
      <c r="GQ162" s="114"/>
      <c r="GR162" s="114"/>
      <c r="GS162" s="114"/>
      <c r="GT162" s="114"/>
      <c r="GU162" s="114"/>
      <c r="GV162" s="114"/>
      <c r="GW162" s="114"/>
      <c r="GX162" s="114"/>
      <c r="GY162" s="114"/>
      <c r="GZ162" s="114"/>
      <c r="HA162" s="114"/>
      <c r="HB162" s="114"/>
      <c r="HC162" s="114"/>
      <c r="HD162" s="114"/>
      <c r="HE162" s="114"/>
      <c r="HF162" s="114"/>
      <c r="HG162" s="114"/>
      <c r="HH162" s="114"/>
      <c r="HI162" s="114"/>
      <c r="HJ162" s="114"/>
      <c r="HK162" s="114"/>
      <c r="HL162" s="114"/>
      <c r="HM162" s="114"/>
      <c r="HN162" s="114"/>
      <c r="HO162" s="114"/>
      <c r="HP162" s="114"/>
      <c r="HQ162" s="114"/>
      <c r="HR162" s="114"/>
      <c r="HS162" s="114"/>
      <c r="HT162" s="114"/>
      <c r="HU162" s="114"/>
      <c r="HV162" s="114"/>
      <c r="HW162" s="114"/>
      <c r="HX162" s="114"/>
      <c r="HY162" s="114"/>
      <c r="HZ162" s="114"/>
      <c r="IA162" s="114"/>
      <c r="IB162" s="114"/>
    </row>
    <row r="163" s="98" customFormat="1" ht="25" customHeight="1" spans="1:236">
      <c r="A163" s="112"/>
      <c r="B163" s="107">
        <v>2010301</v>
      </c>
      <c r="C163" s="110" t="s">
        <v>55</v>
      </c>
      <c r="D163" s="109">
        <f t="shared" ref="D163:D168" si="310">E163+W163+AO163+AY163</f>
        <v>2172971</v>
      </c>
      <c r="E163" s="109">
        <f t="shared" ref="E163:E168" si="311">F163+M163+U163+V163</f>
        <v>1316500</v>
      </c>
      <c r="F163" s="109">
        <f t="shared" ref="F163:F168" si="312">G163+H163+L163</f>
        <v>1316500</v>
      </c>
      <c r="G163" s="109">
        <v>659736</v>
      </c>
      <c r="H163" s="109">
        <f t="shared" ref="H163:H168" si="313">I163+J163+K163</f>
        <v>601786</v>
      </c>
      <c r="I163" s="109">
        <v>479286</v>
      </c>
      <c r="J163" s="109">
        <v>35500</v>
      </c>
      <c r="K163" s="109">
        <v>87000</v>
      </c>
      <c r="L163" s="109">
        <v>54978</v>
      </c>
      <c r="M163" s="109">
        <f t="shared" ref="M163:M168" si="314">N163+O163+P163</f>
        <v>0</v>
      </c>
      <c r="N163" s="109"/>
      <c r="O163" s="109"/>
      <c r="P163" s="109">
        <f t="shared" ref="P163:P168" si="315">Q163+R163+S163+T163</f>
        <v>0</v>
      </c>
      <c r="Q163" s="109"/>
      <c r="R163" s="109"/>
      <c r="S163" s="109"/>
      <c r="T163" s="109"/>
      <c r="U163" s="109"/>
      <c r="V163" s="109"/>
      <c r="W163" s="109">
        <f t="shared" ref="W163:W168" si="316">X163+AE163+AM163+AN163</f>
        <v>0</v>
      </c>
      <c r="X163" s="109">
        <f t="shared" ref="X163:X168" si="317">Y163+Z163+AD163</f>
        <v>0</v>
      </c>
      <c r="Y163" s="109"/>
      <c r="Z163" s="109">
        <f t="shared" ref="Z163:Z168" si="318">AA163+AB163+AC163</f>
        <v>0</v>
      </c>
      <c r="AA163" s="109"/>
      <c r="AB163" s="109"/>
      <c r="AC163" s="109"/>
      <c r="AD163" s="109"/>
      <c r="AE163" s="109">
        <f t="shared" ref="AE163:AE168" si="319">AF163+AG163+AH163</f>
        <v>0</v>
      </c>
      <c r="AF163" s="109"/>
      <c r="AG163" s="109"/>
      <c r="AH163" s="109">
        <f t="shared" ref="AH163:AH168" si="320">AI163+AJ163+AK163+AL163</f>
        <v>0</v>
      </c>
      <c r="AI163" s="109"/>
      <c r="AJ163" s="109"/>
      <c r="AK163" s="109"/>
      <c r="AL163" s="109"/>
      <c r="AM163" s="109"/>
      <c r="AN163" s="109"/>
      <c r="AO163" s="109">
        <f t="shared" ref="AO163:AO168" si="321">AR163+AS163+AT163+AU163+AV163+AW163+AX163</f>
        <v>856471</v>
      </c>
      <c r="AP163" s="109">
        <v>150000</v>
      </c>
      <c r="AQ163" s="109">
        <v>500000</v>
      </c>
      <c r="AR163" s="109">
        <v>630000</v>
      </c>
      <c r="AS163" s="109">
        <v>35471</v>
      </c>
      <c r="AT163" s="109">
        <v>141000</v>
      </c>
      <c r="AU163" s="109"/>
      <c r="AV163" s="109"/>
      <c r="AW163" s="109">
        <v>50000</v>
      </c>
      <c r="AX163" s="109"/>
      <c r="AY163" s="109">
        <f t="shared" ref="AY163:AY168" si="322">AZ163</f>
        <v>0</v>
      </c>
      <c r="AZ163" s="109"/>
      <c r="BA163" s="113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114"/>
      <c r="DH163" s="114"/>
      <c r="DI163" s="114"/>
      <c r="DJ163" s="114"/>
      <c r="DK163" s="114"/>
      <c r="DL163" s="114"/>
      <c r="DM163" s="114"/>
      <c r="DN163" s="114"/>
      <c r="DO163" s="114"/>
      <c r="DP163" s="114"/>
      <c r="DQ163" s="114"/>
      <c r="DR163" s="114"/>
      <c r="DS163" s="114"/>
      <c r="DT163" s="114"/>
      <c r="DU163" s="114"/>
      <c r="DV163" s="114"/>
      <c r="DW163" s="114"/>
      <c r="DX163" s="114"/>
      <c r="DY163" s="114"/>
      <c r="DZ163" s="114"/>
      <c r="EA163" s="114"/>
      <c r="EB163" s="114"/>
      <c r="EC163" s="114"/>
      <c r="ED163" s="114"/>
      <c r="EE163" s="114"/>
      <c r="EF163" s="114"/>
      <c r="EG163" s="114"/>
      <c r="EH163" s="114"/>
      <c r="EI163" s="114"/>
      <c r="EJ163" s="114"/>
      <c r="EK163" s="114"/>
      <c r="EL163" s="114"/>
      <c r="EM163" s="114"/>
      <c r="EN163" s="114"/>
      <c r="EO163" s="114"/>
      <c r="EP163" s="114"/>
      <c r="EQ163" s="114"/>
      <c r="ER163" s="114"/>
      <c r="ES163" s="114"/>
      <c r="ET163" s="114"/>
      <c r="EU163" s="114"/>
      <c r="EV163" s="114"/>
      <c r="EW163" s="114"/>
      <c r="EX163" s="114"/>
      <c r="EY163" s="114"/>
      <c r="EZ163" s="114"/>
      <c r="FA163" s="114"/>
      <c r="FB163" s="114"/>
      <c r="FC163" s="114"/>
      <c r="FD163" s="114"/>
      <c r="FE163" s="114"/>
      <c r="FF163" s="114"/>
      <c r="FG163" s="114"/>
      <c r="FH163" s="114"/>
      <c r="FI163" s="114"/>
      <c r="FJ163" s="114"/>
      <c r="FK163" s="114"/>
      <c r="FL163" s="114"/>
      <c r="FM163" s="114"/>
      <c r="FN163" s="114"/>
      <c r="FO163" s="114"/>
      <c r="FP163" s="114"/>
      <c r="FQ163" s="114"/>
      <c r="FR163" s="114"/>
      <c r="FS163" s="114"/>
      <c r="FT163" s="114"/>
      <c r="FU163" s="114"/>
      <c r="FV163" s="114"/>
      <c r="FW163" s="114"/>
      <c r="FX163" s="114"/>
      <c r="FY163" s="114"/>
      <c r="FZ163" s="114"/>
      <c r="GA163" s="114"/>
      <c r="GB163" s="114"/>
      <c r="GC163" s="114"/>
      <c r="GD163" s="114"/>
      <c r="GE163" s="114"/>
      <c r="GF163" s="114"/>
      <c r="GG163" s="114"/>
      <c r="GH163" s="114"/>
      <c r="GI163" s="114"/>
      <c r="GJ163" s="114"/>
      <c r="GK163" s="114"/>
      <c r="GL163" s="114"/>
      <c r="GM163" s="114"/>
      <c r="GN163" s="114"/>
      <c r="GO163" s="114"/>
      <c r="GP163" s="114"/>
      <c r="GQ163" s="114"/>
      <c r="GR163" s="114"/>
      <c r="GS163" s="114"/>
      <c r="GT163" s="114"/>
      <c r="GU163" s="114"/>
      <c r="GV163" s="114"/>
      <c r="GW163" s="114"/>
      <c r="GX163" s="114"/>
      <c r="GY163" s="114"/>
      <c r="GZ163" s="114"/>
      <c r="HA163" s="114"/>
      <c r="HB163" s="114"/>
      <c r="HC163" s="114"/>
      <c r="HD163" s="114"/>
      <c r="HE163" s="114"/>
      <c r="HF163" s="114"/>
      <c r="HG163" s="114"/>
      <c r="HH163" s="114"/>
      <c r="HI163" s="114"/>
      <c r="HJ163" s="114"/>
      <c r="HK163" s="114"/>
      <c r="HL163" s="114"/>
      <c r="HM163" s="114"/>
      <c r="HN163" s="114"/>
      <c r="HO163" s="114"/>
      <c r="HP163" s="114"/>
      <c r="HQ163" s="114"/>
      <c r="HR163" s="114"/>
      <c r="HS163" s="114"/>
      <c r="HT163" s="114"/>
      <c r="HU163" s="114"/>
      <c r="HV163" s="114"/>
      <c r="HW163" s="114"/>
      <c r="HX163" s="114"/>
      <c r="HY163" s="114"/>
      <c r="HZ163" s="114"/>
      <c r="IA163" s="114"/>
      <c r="IB163" s="114"/>
    </row>
    <row r="164" s="98" customFormat="1" ht="25" customHeight="1" spans="1:236">
      <c r="A164" s="112"/>
      <c r="B164" s="107">
        <v>2010350</v>
      </c>
      <c r="C164" s="110" t="s">
        <v>56</v>
      </c>
      <c r="D164" s="109">
        <f t="shared" si="310"/>
        <v>2093207</v>
      </c>
      <c r="E164" s="109">
        <f t="shared" si="311"/>
        <v>0</v>
      </c>
      <c r="F164" s="109">
        <f t="shared" si="312"/>
        <v>0</v>
      </c>
      <c r="G164" s="109"/>
      <c r="H164" s="109">
        <f t="shared" si="313"/>
        <v>0</v>
      </c>
      <c r="I164" s="109"/>
      <c r="J164" s="109"/>
      <c r="K164" s="109"/>
      <c r="L164" s="109"/>
      <c r="M164" s="109">
        <f t="shared" si="314"/>
        <v>0</v>
      </c>
      <c r="N164" s="109"/>
      <c r="O164" s="109"/>
      <c r="P164" s="109">
        <f t="shared" si="315"/>
        <v>0</v>
      </c>
      <c r="Q164" s="109"/>
      <c r="R164" s="109"/>
      <c r="S164" s="109"/>
      <c r="T164" s="109"/>
      <c r="U164" s="109"/>
      <c r="V164" s="109"/>
      <c r="W164" s="109">
        <f t="shared" si="316"/>
        <v>2089967</v>
      </c>
      <c r="X164" s="109">
        <f t="shared" si="317"/>
        <v>2089967</v>
      </c>
      <c r="Y164" s="109">
        <v>1008684</v>
      </c>
      <c r="Z164" s="109">
        <f t="shared" si="318"/>
        <v>997226</v>
      </c>
      <c r="AA164" s="109">
        <v>808176</v>
      </c>
      <c r="AB164" s="109">
        <v>58250</v>
      </c>
      <c r="AC164" s="109">
        <v>130800</v>
      </c>
      <c r="AD164" s="109">
        <v>84057</v>
      </c>
      <c r="AE164" s="109">
        <f t="shared" si="319"/>
        <v>0</v>
      </c>
      <c r="AF164" s="109"/>
      <c r="AG164" s="109"/>
      <c r="AH164" s="109">
        <f t="shared" si="320"/>
        <v>0</v>
      </c>
      <c r="AI164" s="109"/>
      <c r="AJ164" s="109"/>
      <c r="AK164" s="109"/>
      <c r="AL164" s="109"/>
      <c r="AM164" s="109"/>
      <c r="AN164" s="109"/>
      <c r="AO164" s="109">
        <f t="shared" si="321"/>
        <v>0</v>
      </c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>
        <f t="shared" si="322"/>
        <v>3240</v>
      </c>
      <c r="AZ164" s="109">
        <v>3240</v>
      </c>
      <c r="BA164" s="113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114"/>
      <c r="DH164" s="114"/>
      <c r="DI164" s="114"/>
      <c r="DJ164" s="114"/>
      <c r="DK164" s="114"/>
      <c r="DL164" s="114"/>
      <c r="DM164" s="114"/>
      <c r="DN164" s="114"/>
      <c r="DO164" s="114"/>
      <c r="DP164" s="114"/>
      <c r="DQ164" s="114"/>
      <c r="DR164" s="114"/>
      <c r="DS164" s="114"/>
      <c r="DT164" s="114"/>
      <c r="DU164" s="114"/>
      <c r="DV164" s="114"/>
      <c r="DW164" s="114"/>
      <c r="DX164" s="114"/>
      <c r="DY164" s="114"/>
      <c r="DZ164" s="114"/>
      <c r="EA164" s="114"/>
      <c r="EB164" s="114"/>
      <c r="EC164" s="114"/>
      <c r="ED164" s="114"/>
      <c r="EE164" s="114"/>
      <c r="EF164" s="114"/>
      <c r="EG164" s="114"/>
      <c r="EH164" s="114"/>
      <c r="EI164" s="114"/>
      <c r="EJ164" s="114"/>
      <c r="EK164" s="114"/>
      <c r="EL164" s="114"/>
      <c r="EM164" s="114"/>
      <c r="EN164" s="114"/>
      <c r="EO164" s="114"/>
      <c r="EP164" s="114"/>
      <c r="EQ164" s="114"/>
      <c r="ER164" s="114"/>
      <c r="ES164" s="114"/>
      <c r="ET164" s="114"/>
      <c r="EU164" s="114"/>
      <c r="EV164" s="114"/>
      <c r="EW164" s="114"/>
      <c r="EX164" s="114"/>
      <c r="EY164" s="114"/>
      <c r="EZ164" s="114"/>
      <c r="FA164" s="114"/>
      <c r="FB164" s="114"/>
      <c r="FC164" s="114"/>
      <c r="FD164" s="114"/>
      <c r="FE164" s="114"/>
      <c r="FF164" s="114"/>
      <c r="FG164" s="114"/>
      <c r="FH164" s="114"/>
      <c r="FI164" s="114"/>
      <c r="FJ164" s="114"/>
      <c r="FK164" s="114"/>
      <c r="FL164" s="114"/>
      <c r="FM164" s="114"/>
      <c r="FN164" s="114"/>
      <c r="FO164" s="114"/>
      <c r="FP164" s="114"/>
      <c r="FQ164" s="114"/>
      <c r="FR164" s="114"/>
      <c r="FS164" s="114"/>
      <c r="FT164" s="114"/>
      <c r="FU164" s="114"/>
      <c r="FV164" s="114"/>
      <c r="FW164" s="114"/>
      <c r="FX164" s="114"/>
      <c r="FY164" s="114"/>
      <c r="FZ164" s="114"/>
      <c r="GA164" s="114"/>
      <c r="GB164" s="114"/>
      <c r="GC164" s="114"/>
      <c r="GD164" s="114"/>
      <c r="GE164" s="114"/>
      <c r="GF164" s="114"/>
      <c r="GG164" s="114"/>
      <c r="GH164" s="114"/>
      <c r="GI164" s="114"/>
      <c r="GJ164" s="114"/>
      <c r="GK164" s="114"/>
      <c r="GL164" s="114"/>
      <c r="GM164" s="114"/>
      <c r="GN164" s="114"/>
      <c r="GO164" s="114"/>
      <c r="GP164" s="114"/>
      <c r="GQ164" s="114"/>
      <c r="GR164" s="114"/>
      <c r="GS164" s="114"/>
      <c r="GT164" s="114"/>
      <c r="GU164" s="114"/>
      <c r="GV164" s="114"/>
      <c r="GW164" s="114"/>
      <c r="GX164" s="114"/>
      <c r="GY164" s="114"/>
      <c r="GZ164" s="114"/>
      <c r="HA164" s="114"/>
      <c r="HB164" s="114"/>
      <c r="HC164" s="114"/>
      <c r="HD164" s="114"/>
      <c r="HE164" s="114"/>
      <c r="HF164" s="114"/>
      <c r="HG164" s="114"/>
      <c r="HH164" s="114"/>
      <c r="HI164" s="114"/>
      <c r="HJ164" s="114"/>
      <c r="HK164" s="114"/>
      <c r="HL164" s="114"/>
      <c r="HM164" s="114"/>
      <c r="HN164" s="114"/>
      <c r="HO164" s="114"/>
      <c r="HP164" s="114"/>
      <c r="HQ164" s="114"/>
      <c r="HR164" s="114"/>
      <c r="HS164" s="114"/>
      <c r="HT164" s="114"/>
      <c r="HU164" s="114"/>
      <c r="HV164" s="114"/>
      <c r="HW164" s="114"/>
      <c r="HX164" s="114"/>
      <c r="HY164" s="114"/>
      <c r="HZ164" s="114"/>
      <c r="IA164" s="114"/>
      <c r="IB164" s="114"/>
    </row>
    <row r="165" s="98" customFormat="1" ht="28" customHeight="1" spans="1:236">
      <c r="A165" s="112"/>
      <c r="B165" s="107">
        <v>2080505</v>
      </c>
      <c r="C165" s="111" t="s">
        <v>57</v>
      </c>
      <c r="D165" s="109">
        <f t="shared" si="310"/>
        <v>472942</v>
      </c>
      <c r="E165" s="109">
        <f t="shared" si="311"/>
        <v>182244</v>
      </c>
      <c r="F165" s="109">
        <f t="shared" si="312"/>
        <v>0</v>
      </c>
      <c r="G165" s="109"/>
      <c r="H165" s="109">
        <f t="shared" si="313"/>
        <v>0</v>
      </c>
      <c r="I165" s="109"/>
      <c r="J165" s="109"/>
      <c r="K165" s="109"/>
      <c r="L165" s="109"/>
      <c r="M165" s="109">
        <f t="shared" si="314"/>
        <v>182244</v>
      </c>
      <c r="N165" s="109">
        <v>182244</v>
      </c>
      <c r="O165" s="109"/>
      <c r="P165" s="109">
        <f t="shared" si="315"/>
        <v>0</v>
      </c>
      <c r="Q165" s="109"/>
      <c r="R165" s="109"/>
      <c r="S165" s="109"/>
      <c r="T165" s="109"/>
      <c r="U165" s="109"/>
      <c r="V165" s="109"/>
      <c r="W165" s="109">
        <f t="shared" si="316"/>
        <v>290698</v>
      </c>
      <c r="X165" s="109">
        <f t="shared" si="317"/>
        <v>0</v>
      </c>
      <c r="Y165" s="109"/>
      <c r="Z165" s="109">
        <f t="shared" si="318"/>
        <v>0</v>
      </c>
      <c r="AA165" s="109"/>
      <c r="AB165" s="109"/>
      <c r="AC165" s="109"/>
      <c r="AD165" s="109"/>
      <c r="AE165" s="109">
        <f t="shared" si="319"/>
        <v>290698</v>
      </c>
      <c r="AF165" s="109">
        <v>290698</v>
      </c>
      <c r="AG165" s="109"/>
      <c r="AH165" s="109">
        <f t="shared" si="320"/>
        <v>0</v>
      </c>
      <c r="AI165" s="109"/>
      <c r="AJ165" s="109"/>
      <c r="AK165" s="109"/>
      <c r="AL165" s="109"/>
      <c r="AM165" s="109"/>
      <c r="AN165" s="109"/>
      <c r="AO165" s="109">
        <f t="shared" si="321"/>
        <v>0</v>
      </c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>
        <f t="shared" si="322"/>
        <v>0</v>
      </c>
      <c r="AZ165" s="109"/>
      <c r="BA165" s="113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  <c r="DR165" s="114"/>
      <c r="DS165" s="114"/>
      <c r="DT165" s="114"/>
      <c r="DU165" s="114"/>
      <c r="DV165" s="114"/>
      <c r="DW165" s="114"/>
      <c r="DX165" s="114"/>
      <c r="DY165" s="114"/>
      <c r="DZ165" s="114"/>
      <c r="EA165" s="114"/>
      <c r="EB165" s="114"/>
      <c r="EC165" s="114"/>
      <c r="ED165" s="114"/>
      <c r="EE165" s="114"/>
      <c r="EF165" s="114"/>
      <c r="EG165" s="114"/>
      <c r="EH165" s="114"/>
      <c r="EI165" s="114"/>
      <c r="EJ165" s="114"/>
      <c r="EK165" s="114"/>
      <c r="EL165" s="114"/>
      <c r="EM165" s="114"/>
      <c r="EN165" s="114"/>
      <c r="EO165" s="114"/>
      <c r="EP165" s="114"/>
      <c r="EQ165" s="114"/>
      <c r="ER165" s="114"/>
      <c r="ES165" s="114"/>
      <c r="ET165" s="114"/>
      <c r="EU165" s="114"/>
      <c r="EV165" s="114"/>
      <c r="EW165" s="114"/>
      <c r="EX165" s="114"/>
      <c r="EY165" s="114"/>
      <c r="EZ165" s="114"/>
      <c r="FA165" s="114"/>
      <c r="FB165" s="114"/>
      <c r="FC165" s="114"/>
      <c r="FD165" s="114"/>
      <c r="FE165" s="114"/>
      <c r="FF165" s="114"/>
      <c r="FG165" s="114"/>
      <c r="FH165" s="114"/>
      <c r="FI165" s="114"/>
      <c r="FJ165" s="114"/>
      <c r="FK165" s="114"/>
      <c r="FL165" s="114"/>
      <c r="FM165" s="114"/>
      <c r="FN165" s="114"/>
      <c r="FO165" s="114"/>
      <c r="FP165" s="114"/>
      <c r="FQ165" s="114"/>
      <c r="FR165" s="114"/>
      <c r="FS165" s="114"/>
      <c r="FT165" s="114"/>
      <c r="FU165" s="114"/>
      <c r="FV165" s="114"/>
      <c r="FW165" s="114"/>
      <c r="FX165" s="114"/>
      <c r="FY165" s="114"/>
      <c r="FZ165" s="114"/>
      <c r="GA165" s="114"/>
      <c r="GB165" s="114"/>
      <c r="GC165" s="114"/>
      <c r="GD165" s="114"/>
      <c r="GE165" s="114"/>
      <c r="GF165" s="114"/>
      <c r="GG165" s="114"/>
      <c r="GH165" s="114"/>
      <c r="GI165" s="114"/>
      <c r="GJ165" s="114"/>
      <c r="GK165" s="114"/>
      <c r="GL165" s="114"/>
      <c r="GM165" s="114"/>
      <c r="GN165" s="114"/>
      <c r="GO165" s="114"/>
      <c r="GP165" s="114"/>
      <c r="GQ165" s="114"/>
      <c r="GR165" s="114"/>
      <c r="GS165" s="114"/>
      <c r="GT165" s="114"/>
      <c r="GU165" s="114"/>
      <c r="GV165" s="114"/>
      <c r="GW165" s="114"/>
      <c r="GX165" s="114"/>
      <c r="GY165" s="114"/>
      <c r="GZ165" s="114"/>
      <c r="HA165" s="114"/>
      <c r="HB165" s="114"/>
      <c r="HC165" s="114"/>
      <c r="HD165" s="114"/>
      <c r="HE165" s="114"/>
      <c r="HF165" s="114"/>
      <c r="HG165" s="114"/>
      <c r="HH165" s="114"/>
      <c r="HI165" s="114"/>
      <c r="HJ165" s="114"/>
      <c r="HK165" s="114"/>
      <c r="HL165" s="114"/>
      <c r="HM165" s="114"/>
      <c r="HN165" s="114"/>
      <c r="HO165" s="114"/>
      <c r="HP165" s="114"/>
      <c r="HQ165" s="114"/>
      <c r="HR165" s="114"/>
      <c r="HS165" s="114"/>
      <c r="HT165" s="114"/>
      <c r="HU165" s="114"/>
      <c r="HV165" s="114"/>
      <c r="HW165" s="114"/>
      <c r="HX165" s="114"/>
      <c r="HY165" s="114"/>
      <c r="HZ165" s="114"/>
      <c r="IA165" s="114"/>
      <c r="IB165" s="114"/>
    </row>
    <row r="166" s="98" customFormat="1" ht="25" customHeight="1" spans="1:236">
      <c r="A166" s="112"/>
      <c r="B166" s="107">
        <v>2101101</v>
      </c>
      <c r="C166" s="110" t="s">
        <v>58</v>
      </c>
      <c r="D166" s="109">
        <f t="shared" si="310"/>
        <v>77514</v>
      </c>
      <c r="E166" s="109">
        <f t="shared" si="311"/>
        <v>77514</v>
      </c>
      <c r="F166" s="109">
        <f t="shared" si="312"/>
        <v>0</v>
      </c>
      <c r="G166" s="109"/>
      <c r="H166" s="109">
        <f t="shared" si="313"/>
        <v>0</v>
      </c>
      <c r="I166" s="109"/>
      <c r="J166" s="109"/>
      <c r="K166" s="109"/>
      <c r="L166" s="109"/>
      <c r="M166" s="109">
        <f t="shared" si="314"/>
        <v>77514</v>
      </c>
      <c r="N166" s="109"/>
      <c r="O166" s="109">
        <v>68341</v>
      </c>
      <c r="P166" s="109">
        <f t="shared" si="315"/>
        <v>9173</v>
      </c>
      <c r="Q166" s="109">
        <v>2278</v>
      </c>
      <c r="R166" s="109">
        <v>5695</v>
      </c>
      <c r="S166" s="109">
        <v>1200</v>
      </c>
      <c r="T166" s="109"/>
      <c r="U166" s="109"/>
      <c r="V166" s="109"/>
      <c r="W166" s="109">
        <f t="shared" si="316"/>
        <v>0</v>
      </c>
      <c r="X166" s="109">
        <f t="shared" si="317"/>
        <v>0</v>
      </c>
      <c r="Y166" s="109"/>
      <c r="Z166" s="109">
        <f t="shared" si="318"/>
        <v>0</v>
      </c>
      <c r="AA166" s="109"/>
      <c r="AB166" s="109"/>
      <c r="AC166" s="109"/>
      <c r="AD166" s="109"/>
      <c r="AE166" s="109">
        <f t="shared" si="319"/>
        <v>0</v>
      </c>
      <c r="AF166" s="109"/>
      <c r="AG166" s="109"/>
      <c r="AH166" s="109">
        <f t="shared" si="320"/>
        <v>0</v>
      </c>
      <c r="AI166" s="109"/>
      <c r="AJ166" s="109"/>
      <c r="AK166" s="109"/>
      <c r="AL166" s="109"/>
      <c r="AM166" s="109"/>
      <c r="AN166" s="109"/>
      <c r="AO166" s="109">
        <f t="shared" si="321"/>
        <v>0</v>
      </c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>
        <f t="shared" si="322"/>
        <v>0</v>
      </c>
      <c r="AZ166" s="109"/>
      <c r="BA166" s="113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114"/>
      <c r="DH166" s="114"/>
      <c r="DI166" s="114"/>
      <c r="DJ166" s="114"/>
      <c r="DK166" s="114"/>
      <c r="DL166" s="114"/>
      <c r="DM166" s="114"/>
      <c r="DN166" s="114"/>
      <c r="DO166" s="114"/>
      <c r="DP166" s="114"/>
      <c r="DQ166" s="114"/>
      <c r="DR166" s="114"/>
      <c r="DS166" s="114"/>
      <c r="DT166" s="114"/>
      <c r="DU166" s="114"/>
      <c r="DV166" s="114"/>
      <c r="DW166" s="114"/>
      <c r="DX166" s="114"/>
      <c r="DY166" s="114"/>
      <c r="DZ166" s="114"/>
      <c r="EA166" s="114"/>
      <c r="EB166" s="114"/>
      <c r="EC166" s="114"/>
      <c r="ED166" s="114"/>
      <c r="EE166" s="114"/>
      <c r="EF166" s="114"/>
      <c r="EG166" s="114"/>
      <c r="EH166" s="114"/>
      <c r="EI166" s="114"/>
      <c r="EJ166" s="114"/>
      <c r="EK166" s="114"/>
      <c r="EL166" s="114"/>
      <c r="EM166" s="114"/>
      <c r="EN166" s="114"/>
      <c r="EO166" s="114"/>
      <c r="EP166" s="114"/>
      <c r="EQ166" s="114"/>
      <c r="ER166" s="114"/>
      <c r="ES166" s="114"/>
      <c r="ET166" s="114"/>
      <c r="EU166" s="114"/>
      <c r="EV166" s="114"/>
      <c r="EW166" s="114"/>
      <c r="EX166" s="114"/>
      <c r="EY166" s="114"/>
      <c r="EZ166" s="114"/>
      <c r="FA166" s="114"/>
      <c r="FB166" s="114"/>
      <c r="FC166" s="114"/>
      <c r="FD166" s="114"/>
      <c r="FE166" s="114"/>
      <c r="FF166" s="114"/>
      <c r="FG166" s="114"/>
      <c r="FH166" s="114"/>
      <c r="FI166" s="114"/>
      <c r="FJ166" s="114"/>
      <c r="FK166" s="114"/>
      <c r="FL166" s="114"/>
      <c r="FM166" s="114"/>
      <c r="FN166" s="114"/>
      <c r="FO166" s="114"/>
      <c r="FP166" s="114"/>
      <c r="FQ166" s="114"/>
      <c r="FR166" s="114"/>
      <c r="FS166" s="114"/>
      <c r="FT166" s="114"/>
      <c r="FU166" s="114"/>
      <c r="FV166" s="114"/>
      <c r="FW166" s="114"/>
      <c r="FX166" s="114"/>
      <c r="FY166" s="114"/>
      <c r="FZ166" s="114"/>
      <c r="GA166" s="114"/>
      <c r="GB166" s="114"/>
      <c r="GC166" s="114"/>
      <c r="GD166" s="114"/>
      <c r="GE166" s="114"/>
      <c r="GF166" s="114"/>
      <c r="GG166" s="114"/>
      <c r="GH166" s="114"/>
      <c r="GI166" s="114"/>
      <c r="GJ166" s="114"/>
      <c r="GK166" s="114"/>
      <c r="GL166" s="114"/>
      <c r="GM166" s="114"/>
      <c r="GN166" s="114"/>
      <c r="GO166" s="114"/>
      <c r="GP166" s="114"/>
      <c r="GQ166" s="114"/>
      <c r="GR166" s="114"/>
      <c r="GS166" s="114"/>
      <c r="GT166" s="114"/>
      <c r="GU166" s="114"/>
      <c r="GV166" s="114"/>
      <c r="GW166" s="114"/>
      <c r="GX166" s="114"/>
      <c r="GY166" s="114"/>
      <c r="GZ166" s="114"/>
      <c r="HA166" s="114"/>
      <c r="HB166" s="114"/>
      <c r="HC166" s="114"/>
      <c r="HD166" s="114"/>
      <c r="HE166" s="114"/>
      <c r="HF166" s="114"/>
      <c r="HG166" s="114"/>
      <c r="HH166" s="114"/>
      <c r="HI166" s="114"/>
      <c r="HJ166" s="114"/>
      <c r="HK166" s="114"/>
      <c r="HL166" s="114"/>
      <c r="HM166" s="114"/>
      <c r="HN166" s="114"/>
      <c r="HO166" s="114"/>
      <c r="HP166" s="114"/>
      <c r="HQ166" s="114"/>
      <c r="HR166" s="114"/>
      <c r="HS166" s="114"/>
      <c r="HT166" s="114"/>
      <c r="HU166" s="114"/>
      <c r="HV166" s="114"/>
      <c r="HW166" s="114"/>
      <c r="HX166" s="114"/>
      <c r="HY166" s="114"/>
      <c r="HZ166" s="114"/>
      <c r="IA166" s="114"/>
      <c r="IB166" s="114"/>
    </row>
    <row r="167" s="98" customFormat="1" ht="25" customHeight="1" spans="1:236">
      <c r="A167" s="112"/>
      <c r="B167" s="107">
        <v>2101102</v>
      </c>
      <c r="C167" s="110" t="s">
        <v>59</v>
      </c>
      <c r="D167" s="109">
        <f t="shared" si="310"/>
        <v>124010</v>
      </c>
      <c r="E167" s="109">
        <f t="shared" si="311"/>
        <v>0</v>
      </c>
      <c r="F167" s="109">
        <f t="shared" si="312"/>
        <v>0</v>
      </c>
      <c r="G167" s="109"/>
      <c r="H167" s="109">
        <f t="shared" si="313"/>
        <v>0</v>
      </c>
      <c r="I167" s="109"/>
      <c r="J167" s="109"/>
      <c r="K167" s="109"/>
      <c r="L167" s="109"/>
      <c r="M167" s="109">
        <f t="shared" si="314"/>
        <v>0</v>
      </c>
      <c r="N167" s="109"/>
      <c r="O167" s="109"/>
      <c r="P167" s="109">
        <f t="shared" si="315"/>
        <v>0</v>
      </c>
      <c r="Q167" s="109"/>
      <c r="R167" s="109"/>
      <c r="S167" s="109"/>
      <c r="T167" s="109"/>
      <c r="U167" s="109"/>
      <c r="V167" s="109"/>
      <c r="W167" s="109">
        <f t="shared" si="316"/>
        <v>124010</v>
      </c>
      <c r="X167" s="109">
        <f t="shared" si="317"/>
        <v>0</v>
      </c>
      <c r="Y167" s="109"/>
      <c r="Z167" s="109">
        <f t="shared" si="318"/>
        <v>0</v>
      </c>
      <c r="AA167" s="109"/>
      <c r="AB167" s="109"/>
      <c r="AC167" s="109"/>
      <c r="AD167" s="109"/>
      <c r="AE167" s="109">
        <f t="shared" si="319"/>
        <v>124010</v>
      </c>
      <c r="AF167" s="109"/>
      <c r="AG167" s="109">
        <v>109012</v>
      </c>
      <c r="AH167" s="109">
        <f t="shared" si="320"/>
        <v>14998</v>
      </c>
      <c r="AI167" s="109">
        <v>3634</v>
      </c>
      <c r="AJ167" s="109">
        <v>9084</v>
      </c>
      <c r="AK167" s="109">
        <v>2280</v>
      </c>
      <c r="AL167" s="109"/>
      <c r="AM167" s="109"/>
      <c r="AN167" s="109"/>
      <c r="AO167" s="109">
        <f t="shared" si="321"/>
        <v>0</v>
      </c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>
        <f t="shared" si="322"/>
        <v>0</v>
      </c>
      <c r="AZ167" s="109"/>
      <c r="BA167" s="113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114"/>
      <c r="DH167" s="114"/>
      <c r="DI167" s="114"/>
      <c r="DJ167" s="114"/>
      <c r="DK167" s="114"/>
      <c r="DL167" s="114"/>
      <c r="DM167" s="114"/>
      <c r="DN167" s="114"/>
      <c r="DO167" s="114"/>
      <c r="DP167" s="114"/>
      <c r="DQ167" s="114"/>
      <c r="DR167" s="114"/>
      <c r="DS167" s="114"/>
      <c r="DT167" s="114"/>
      <c r="DU167" s="114"/>
      <c r="DV167" s="114"/>
      <c r="DW167" s="114"/>
      <c r="DX167" s="114"/>
      <c r="DY167" s="114"/>
      <c r="DZ167" s="114"/>
      <c r="EA167" s="114"/>
      <c r="EB167" s="114"/>
      <c r="EC167" s="114"/>
      <c r="ED167" s="114"/>
      <c r="EE167" s="114"/>
      <c r="EF167" s="114"/>
      <c r="EG167" s="114"/>
      <c r="EH167" s="114"/>
      <c r="EI167" s="114"/>
      <c r="EJ167" s="114"/>
      <c r="EK167" s="114"/>
      <c r="EL167" s="114"/>
      <c r="EM167" s="114"/>
      <c r="EN167" s="114"/>
      <c r="EO167" s="114"/>
      <c r="EP167" s="114"/>
      <c r="EQ167" s="114"/>
      <c r="ER167" s="114"/>
      <c r="ES167" s="114"/>
      <c r="ET167" s="114"/>
      <c r="EU167" s="114"/>
      <c r="EV167" s="114"/>
      <c r="EW167" s="114"/>
      <c r="EX167" s="114"/>
      <c r="EY167" s="114"/>
      <c r="EZ167" s="114"/>
      <c r="FA167" s="114"/>
      <c r="FB167" s="114"/>
      <c r="FC167" s="114"/>
      <c r="FD167" s="114"/>
      <c r="FE167" s="114"/>
      <c r="FF167" s="114"/>
      <c r="FG167" s="114"/>
      <c r="FH167" s="114"/>
      <c r="FI167" s="114"/>
      <c r="FJ167" s="114"/>
      <c r="FK167" s="114"/>
      <c r="FL167" s="114"/>
      <c r="FM167" s="114"/>
      <c r="FN167" s="114"/>
      <c r="FO167" s="114"/>
      <c r="FP167" s="114"/>
      <c r="FQ167" s="114"/>
      <c r="FR167" s="114"/>
      <c r="FS167" s="114"/>
      <c r="FT167" s="114"/>
      <c r="FU167" s="114"/>
      <c r="FV167" s="114"/>
      <c r="FW167" s="114"/>
      <c r="FX167" s="114"/>
      <c r="FY167" s="114"/>
      <c r="FZ167" s="114"/>
      <c r="GA167" s="114"/>
      <c r="GB167" s="114"/>
      <c r="GC167" s="114"/>
      <c r="GD167" s="114"/>
      <c r="GE167" s="114"/>
      <c r="GF167" s="114"/>
      <c r="GG167" s="114"/>
      <c r="GH167" s="114"/>
      <c r="GI167" s="114"/>
      <c r="GJ167" s="114"/>
      <c r="GK167" s="114"/>
      <c r="GL167" s="114"/>
      <c r="GM167" s="114"/>
      <c r="GN167" s="114"/>
      <c r="GO167" s="114"/>
      <c r="GP167" s="114"/>
      <c r="GQ167" s="114"/>
      <c r="GR167" s="114"/>
      <c r="GS167" s="114"/>
      <c r="GT167" s="114"/>
      <c r="GU167" s="114"/>
      <c r="GV167" s="114"/>
      <c r="GW167" s="114"/>
      <c r="GX167" s="114"/>
      <c r="GY167" s="114"/>
      <c r="GZ167" s="114"/>
      <c r="HA167" s="114"/>
      <c r="HB167" s="114"/>
      <c r="HC167" s="114"/>
      <c r="HD167" s="114"/>
      <c r="HE167" s="114"/>
      <c r="HF167" s="114"/>
      <c r="HG167" s="114"/>
      <c r="HH167" s="114"/>
      <c r="HI167" s="114"/>
      <c r="HJ167" s="114"/>
      <c r="HK167" s="114"/>
      <c r="HL167" s="114"/>
      <c r="HM167" s="114"/>
      <c r="HN167" s="114"/>
      <c r="HO167" s="114"/>
      <c r="HP167" s="114"/>
      <c r="HQ167" s="114"/>
      <c r="HR167" s="114"/>
      <c r="HS167" s="114"/>
      <c r="HT167" s="114"/>
      <c r="HU167" s="114"/>
      <c r="HV167" s="114"/>
      <c r="HW167" s="114"/>
      <c r="HX167" s="114"/>
      <c r="HY167" s="114"/>
      <c r="HZ167" s="114"/>
      <c r="IA167" s="114"/>
      <c r="IB167" s="114"/>
    </row>
    <row r="168" s="98" customFormat="1" ht="25" customHeight="1" spans="1:236">
      <c r="A168" s="112"/>
      <c r="B168" s="107">
        <v>2210201</v>
      </c>
      <c r="C168" s="110" t="s">
        <v>60</v>
      </c>
      <c r="D168" s="109">
        <f t="shared" si="310"/>
        <v>354706</v>
      </c>
      <c r="E168" s="109">
        <f t="shared" si="311"/>
        <v>136683</v>
      </c>
      <c r="F168" s="109">
        <f t="shared" si="312"/>
        <v>0</v>
      </c>
      <c r="G168" s="109"/>
      <c r="H168" s="109">
        <f t="shared" si="313"/>
        <v>0</v>
      </c>
      <c r="I168" s="109"/>
      <c r="J168" s="109"/>
      <c r="K168" s="109"/>
      <c r="L168" s="109"/>
      <c r="M168" s="109">
        <f t="shared" si="314"/>
        <v>0</v>
      </c>
      <c r="N168" s="109"/>
      <c r="O168" s="109"/>
      <c r="P168" s="109">
        <f t="shared" si="315"/>
        <v>0</v>
      </c>
      <c r="Q168" s="109"/>
      <c r="R168" s="109"/>
      <c r="S168" s="109"/>
      <c r="T168" s="109"/>
      <c r="U168" s="109">
        <v>136683</v>
      </c>
      <c r="V168" s="109"/>
      <c r="W168" s="109">
        <f t="shared" si="316"/>
        <v>218023</v>
      </c>
      <c r="X168" s="109">
        <f t="shared" si="317"/>
        <v>0</v>
      </c>
      <c r="Y168" s="109"/>
      <c r="Z168" s="109">
        <f t="shared" si="318"/>
        <v>0</v>
      </c>
      <c r="AA168" s="109"/>
      <c r="AB168" s="109"/>
      <c r="AC168" s="109"/>
      <c r="AD168" s="109"/>
      <c r="AE168" s="109">
        <f t="shared" si="319"/>
        <v>0</v>
      </c>
      <c r="AF168" s="109"/>
      <c r="AG168" s="109"/>
      <c r="AH168" s="109">
        <f t="shared" si="320"/>
        <v>0</v>
      </c>
      <c r="AI168" s="109"/>
      <c r="AJ168" s="109"/>
      <c r="AK168" s="109"/>
      <c r="AL168" s="109"/>
      <c r="AM168" s="109">
        <v>218023</v>
      </c>
      <c r="AN168" s="109"/>
      <c r="AO168" s="109">
        <f t="shared" si="321"/>
        <v>0</v>
      </c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>
        <f t="shared" si="322"/>
        <v>0</v>
      </c>
      <c r="AZ168" s="109"/>
      <c r="BA168" s="113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114"/>
      <c r="DH168" s="114"/>
      <c r="DI168" s="114"/>
      <c r="DJ168" s="114"/>
      <c r="DK168" s="114"/>
      <c r="DL168" s="114"/>
      <c r="DM168" s="114"/>
      <c r="DN168" s="114"/>
      <c r="DO168" s="114"/>
      <c r="DP168" s="114"/>
      <c r="DQ168" s="114"/>
      <c r="DR168" s="114"/>
      <c r="DS168" s="114"/>
      <c r="DT168" s="114"/>
      <c r="DU168" s="114"/>
      <c r="DV168" s="114"/>
      <c r="DW168" s="114"/>
      <c r="DX168" s="114"/>
      <c r="DY168" s="114"/>
      <c r="DZ168" s="114"/>
      <c r="EA168" s="114"/>
      <c r="EB168" s="114"/>
      <c r="EC168" s="114"/>
      <c r="ED168" s="114"/>
      <c r="EE168" s="114"/>
      <c r="EF168" s="114"/>
      <c r="EG168" s="114"/>
      <c r="EH168" s="114"/>
      <c r="EI168" s="114"/>
      <c r="EJ168" s="114"/>
      <c r="EK168" s="114"/>
      <c r="EL168" s="114"/>
      <c r="EM168" s="114"/>
      <c r="EN168" s="114"/>
      <c r="EO168" s="114"/>
      <c r="EP168" s="114"/>
      <c r="EQ168" s="114"/>
      <c r="ER168" s="114"/>
      <c r="ES168" s="114"/>
      <c r="ET168" s="114"/>
      <c r="EU168" s="114"/>
      <c r="EV168" s="114"/>
      <c r="EW168" s="114"/>
      <c r="EX168" s="114"/>
      <c r="EY168" s="114"/>
      <c r="EZ168" s="114"/>
      <c r="FA168" s="114"/>
      <c r="FB168" s="114"/>
      <c r="FC168" s="114"/>
      <c r="FD168" s="114"/>
      <c r="FE168" s="114"/>
      <c r="FF168" s="114"/>
      <c r="FG168" s="114"/>
      <c r="FH168" s="114"/>
      <c r="FI168" s="114"/>
      <c r="FJ168" s="114"/>
      <c r="FK168" s="114"/>
      <c r="FL168" s="114"/>
      <c r="FM168" s="114"/>
      <c r="FN168" s="114"/>
      <c r="FO168" s="114"/>
      <c r="FP168" s="114"/>
      <c r="FQ168" s="114"/>
      <c r="FR168" s="114"/>
      <c r="FS168" s="114"/>
      <c r="FT168" s="114"/>
      <c r="FU168" s="114"/>
      <c r="FV168" s="114"/>
      <c r="FW168" s="114"/>
      <c r="FX168" s="114"/>
      <c r="FY168" s="114"/>
      <c r="FZ168" s="114"/>
      <c r="GA168" s="114"/>
      <c r="GB168" s="114"/>
      <c r="GC168" s="114"/>
      <c r="GD168" s="114"/>
      <c r="GE168" s="114"/>
      <c r="GF168" s="114"/>
      <c r="GG168" s="114"/>
      <c r="GH168" s="114"/>
      <c r="GI168" s="114"/>
      <c r="GJ168" s="114"/>
      <c r="GK168" s="114"/>
      <c r="GL168" s="114"/>
      <c r="GM168" s="114"/>
      <c r="GN168" s="114"/>
      <c r="GO168" s="114"/>
      <c r="GP168" s="114"/>
      <c r="GQ168" s="114"/>
      <c r="GR168" s="114"/>
      <c r="GS168" s="114"/>
      <c r="GT168" s="114"/>
      <c r="GU168" s="114"/>
      <c r="GV168" s="114"/>
      <c r="GW168" s="114"/>
      <c r="GX168" s="114"/>
      <c r="GY168" s="114"/>
      <c r="GZ168" s="114"/>
      <c r="HA168" s="114"/>
      <c r="HB168" s="114"/>
      <c r="HC168" s="114"/>
      <c r="HD168" s="114"/>
      <c r="HE168" s="114"/>
      <c r="HF168" s="114"/>
      <c r="HG168" s="114"/>
      <c r="HH168" s="114"/>
      <c r="HI168" s="114"/>
      <c r="HJ168" s="114"/>
      <c r="HK168" s="114"/>
      <c r="HL168" s="114"/>
      <c r="HM168" s="114"/>
      <c r="HN168" s="114"/>
      <c r="HO168" s="114"/>
      <c r="HP168" s="114"/>
      <c r="HQ168" s="114"/>
      <c r="HR168" s="114"/>
      <c r="HS168" s="114"/>
      <c r="HT168" s="114"/>
      <c r="HU168" s="114"/>
      <c r="HV168" s="114"/>
      <c r="HW168" s="114"/>
      <c r="HX168" s="114"/>
      <c r="HY168" s="114"/>
      <c r="HZ168" s="114"/>
      <c r="IA168" s="114"/>
      <c r="IB168" s="114"/>
    </row>
    <row r="169" s="98" customFormat="1" ht="25" customHeight="1" spans="1:236">
      <c r="A169" s="112" t="s">
        <v>83</v>
      </c>
      <c r="B169" s="107"/>
      <c r="C169" s="108" t="s">
        <v>54</v>
      </c>
      <c r="D169" s="109">
        <f t="shared" ref="D169:AZ169" si="323">D170+D171+D172+D173+D174+D175</f>
        <v>6954801</v>
      </c>
      <c r="E169" s="109">
        <f t="shared" si="323"/>
        <v>1620456</v>
      </c>
      <c r="F169" s="109">
        <f t="shared" si="323"/>
        <v>1239876</v>
      </c>
      <c r="G169" s="109">
        <f t="shared" si="323"/>
        <v>606264</v>
      </c>
      <c r="H169" s="109">
        <f t="shared" si="323"/>
        <v>583090</v>
      </c>
      <c r="I169" s="109">
        <f t="shared" si="323"/>
        <v>478290</v>
      </c>
      <c r="J169" s="109">
        <f t="shared" si="323"/>
        <v>34000</v>
      </c>
      <c r="K169" s="109">
        <f t="shared" si="323"/>
        <v>70800</v>
      </c>
      <c r="L169" s="109">
        <f t="shared" si="323"/>
        <v>50522</v>
      </c>
      <c r="M169" s="109">
        <f t="shared" si="323"/>
        <v>250434</v>
      </c>
      <c r="N169" s="109">
        <f t="shared" si="323"/>
        <v>173529</v>
      </c>
      <c r="O169" s="109">
        <f t="shared" si="323"/>
        <v>65073</v>
      </c>
      <c r="P169" s="109">
        <f t="shared" si="323"/>
        <v>11832</v>
      </c>
      <c r="Q169" s="109">
        <f t="shared" si="323"/>
        <v>2169</v>
      </c>
      <c r="R169" s="109">
        <f t="shared" si="323"/>
        <v>5423</v>
      </c>
      <c r="S169" s="109">
        <f t="shared" si="323"/>
        <v>2040</v>
      </c>
      <c r="T169" s="109">
        <f t="shared" si="323"/>
        <v>2200</v>
      </c>
      <c r="U169" s="109">
        <f t="shared" si="323"/>
        <v>130146</v>
      </c>
      <c r="V169" s="109">
        <f t="shared" si="323"/>
        <v>0</v>
      </c>
      <c r="W169" s="109">
        <f t="shared" si="323"/>
        <v>4390126</v>
      </c>
      <c r="X169" s="109">
        <f t="shared" si="323"/>
        <v>3298507</v>
      </c>
      <c r="Y169" s="109">
        <f t="shared" si="323"/>
        <v>1613220</v>
      </c>
      <c r="Z169" s="109">
        <f t="shared" si="323"/>
        <v>1550852</v>
      </c>
      <c r="AA169" s="109">
        <f t="shared" si="323"/>
        <v>1280502</v>
      </c>
      <c r="AB169" s="109">
        <f t="shared" si="323"/>
        <v>92750</v>
      </c>
      <c r="AC169" s="109">
        <f t="shared" si="323"/>
        <v>177600</v>
      </c>
      <c r="AD169" s="109">
        <f t="shared" si="323"/>
        <v>134435</v>
      </c>
      <c r="AE169" s="109">
        <f t="shared" si="323"/>
        <v>676092</v>
      </c>
      <c r="AF169" s="109">
        <f t="shared" si="323"/>
        <v>474398</v>
      </c>
      <c r="AG169" s="109">
        <f t="shared" si="323"/>
        <v>177720</v>
      </c>
      <c r="AH169" s="109">
        <f t="shared" si="323"/>
        <v>23974</v>
      </c>
      <c r="AI169" s="109">
        <f t="shared" si="323"/>
        <v>5924</v>
      </c>
      <c r="AJ169" s="109">
        <f t="shared" si="323"/>
        <v>14810</v>
      </c>
      <c r="AK169" s="109">
        <f t="shared" si="323"/>
        <v>3240</v>
      </c>
      <c r="AL169" s="109">
        <f t="shared" si="323"/>
        <v>0</v>
      </c>
      <c r="AM169" s="109">
        <f t="shared" si="323"/>
        <v>347247</v>
      </c>
      <c r="AN169" s="109">
        <f t="shared" si="323"/>
        <v>68280</v>
      </c>
      <c r="AO169" s="109">
        <f t="shared" si="323"/>
        <v>931739</v>
      </c>
      <c r="AP169" s="109">
        <f t="shared" si="323"/>
        <v>100000</v>
      </c>
      <c r="AQ169" s="109">
        <f t="shared" si="323"/>
        <v>500000</v>
      </c>
      <c r="AR169" s="109">
        <f t="shared" si="323"/>
        <v>682000</v>
      </c>
      <c r="AS169" s="109">
        <f t="shared" si="323"/>
        <v>47739</v>
      </c>
      <c r="AT169" s="109">
        <f t="shared" si="323"/>
        <v>132000</v>
      </c>
      <c r="AU169" s="109">
        <f t="shared" si="323"/>
        <v>10000</v>
      </c>
      <c r="AV169" s="109">
        <f t="shared" si="323"/>
        <v>5000</v>
      </c>
      <c r="AW169" s="109">
        <f t="shared" si="323"/>
        <v>55000</v>
      </c>
      <c r="AX169" s="109">
        <f t="shared" si="323"/>
        <v>0</v>
      </c>
      <c r="AY169" s="109">
        <f t="shared" si="323"/>
        <v>12480</v>
      </c>
      <c r="AZ169" s="109">
        <f t="shared" si="323"/>
        <v>12480</v>
      </c>
      <c r="BA169" s="106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114"/>
      <c r="DH169" s="114"/>
      <c r="DI169" s="114"/>
      <c r="DJ169" s="114"/>
      <c r="DK169" s="114"/>
      <c r="DL169" s="114"/>
      <c r="DM169" s="114"/>
      <c r="DN169" s="114"/>
      <c r="DO169" s="114"/>
      <c r="DP169" s="114"/>
      <c r="DQ169" s="114"/>
      <c r="DR169" s="114"/>
      <c r="DS169" s="114"/>
      <c r="DT169" s="114"/>
      <c r="DU169" s="114"/>
      <c r="DV169" s="114"/>
      <c r="DW169" s="114"/>
      <c r="DX169" s="114"/>
      <c r="DY169" s="114"/>
      <c r="DZ169" s="114"/>
      <c r="EA169" s="114"/>
      <c r="EB169" s="114"/>
      <c r="EC169" s="114"/>
      <c r="ED169" s="114"/>
      <c r="EE169" s="114"/>
      <c r="EF169" s="114"/>
      <c r="EG169" s="114"/>
      <c r="EH169" s="114"/>
      <c r="EI169" s="114"/>
      <c r="EJ169" s="114"/>
      <c r="EK169" s="114"/>
      <c r="EL169" s="114"/>
      <c r="EM169" s="114"/>
      <c r="EN169" s="114"/>
      <c r="EO169" s="114"/>
      <c r="EP169" s="114"/>
      <c r="EQ169" s="114"/>
      <c r="ER169" s="114"/>
      <c r="ES169" s="114"/>
      <c r="ET169" s="114"/>
      <c r="EU169" s="114"/>
      <c r="EV169" s="114"/>
      <c r="EW169" s="114"/>
      <c r="EX169" s="114"/>
      <c r="EY169" s="114"/>
      <c r="EZ169" s="114"/>
      <c r="FA169" s="114"/>
      <c r="FB169" s="114"/>
      <c r="FC169" s="114"/>
      <c r="FD169" s="114"/>
      <c r="FE169" s="114"/>
      <c r="FF169" s="114"/>
      <c r="FG169" s="114"/>
      <c r="FH169" s="114"/>
      <c r="FI169" s="114"/>
      <c r="FJ169" s="114"/>
      <c r="FK169" s="114"/>
      <c r="FL169" s="114"/>
      <c r="FM169" s="114"/>
      <c r="FN169" s="114"/>
      <c r="FO169" s="114"/>
      <c r="FP169" s="114"/>
      <c r="FQ169" s="114"/>
      <c r="FR169" s="114"/>
      <c r="FS169" s="114"/>
      <c r="FT169" s="114"/>
      <c r="FU169" s="114"/>
      <c r="FV169" s="114"/>
      <c r="FW169" s="114"/>
      <c r="FX169" s="114"/>
      <c r="FY169" s="114"/>
      <c r="FZ169" s="114"/>
      <c r="GA169" s="114"/>
      <c r="GB169" s="114"/>
      <c r="GC169" s="114"/>
      <c r="GD169" s="114"/>
      <c r="GE169" s="114"/>
      <c r="GF169" s="114"/>
      <c r="GG169" s="114"/>
      <c r="GH169" s="114"/>
      <c r="GI169" s="114"/>
      <c r="GJ169" s="114"/>
      <c r="GK169" s="114"/>
      <c r="GL169" s="114"/>
      <c r="GM169" s="114"/>
      <c r="GN169" s="114"/>
      <c r="GO169" s="114"/>
      <c r="GP169" s="114"/>
      <c r="GQ169" s="114"/>
      <c r="GR169" s="114"/>
      <c r="GS169" s="114"/>
      <c r="GT169" s="114"/>
      <c r="GU169" s="114"/>
      <c r="GV169" s="114"/>
      <c r="GW169" s="114"/>
      <c r="GX169" s="114"/>
      <c r="GY169" s="114"/>
      <c r="GZ169" s="114"/>
      <c r="HA169" s="114"/>
      <c r="HB169" s="114"/>
      <c r="HC169" s="114"/>
      <c r="HD169" s="114"/>
      <c r="HE169" s="114"/>
      <c r="HF169" s="114"/>
      <c r="HG169" s="114"/>
      <c r="HH169" s="114"/>
      <c r="HI169" s="114"/>
      <c r="HJ169" s="114"/>
      <c r="HK169" s="114"/>
      <c r="HL169" s="114"/>
      <c r="HM169" s="114"/>
      <c r="HN169" s="114"/>
      <c r="HO169" s="114"/>
      <c r="HP169" s="114"/>
      <c r="HQ169" s="114"/>
      <c r="HR169" s="114"/>
      <c r="HS169" s="114"/>
      <c r="HT169" s="114"/>
      <c r="HU169" s="114"/>
      <c r="HV169" s="114"/>
      <c r="HW169" s="114"/>
      <c r="HX169" s="114"/>
      <c r="HY169" s="114"/>
      <c r="HZ169" s="114"/>
      <c r="IA169" s="114"/>
      <c r="IB169" s="114"/>
    </row>
    <row r="170" s="98" customFormat="1" ht="25" customHeight="1" spans="1:236">
      <c r="A170" s="112"/>
      <c r="B170" s="107">
        <v>2010301</v>
      </c>
      <c r="C170" s="110" t="s">
        <v>55</v>
      </c>
      <c r="D170" s="109">
        <f t="shared" ref="D170:D175" si="324">E170+W170+AO170+AY170</f>
        <v>2186295</v>
      </c>
      <c r="E170" s="109">
        <f t="shared" ref="E170:E175" si="325">F170+M170+U170+V170</f>
        <v>1242076</v>
      </c>
      <c r="F170" s="109">
        <f t="shared" ref="F170:F175" si="326">G170+H170+L170</f>
        <v>1239876</v>
      </c>
      <c r="G170" s="109">
        <v>606264</v>
      </c>
      <c r="H170" s="109">
        <f t="shared" ref="H170:H175" si="327">I170+J170+K170</f>
        <v>583090</v>
      </c>
      <c r="I170" s="109">
        <v>478290</v>
      </c>
      <c r="J170" s="109">
        <v>34000</v>
      </c>
      <c r="K170" s="109">
        <v>70800</v>
      </c>
      <c r="L170" s="109">
        <v>50522</v>
      </c>
      <c r="M170" s="109">
        <f t="shared" ref="M170:M175" si="328">N170+O170+P170</f>
        <v>2200</v>
      </c>
      <c r="N170" s="109"/>
      <c r="O170" s="109"/>
      <c r="P170" s="109">
        <f t="shared" ref="P170:P175" si="329">Q170+R170+S170+T170</f>
        <v>2200</v>
      </c>
      <c r="Q170" s="109"/>
      <c r="R170" s="109"/>
      <c r="S170" s="109"/>
      <c r="T170" s="109">
        <v>2200</v>
      </c>
      <c r="U170" s="109"/>
      <c r="V170" s="109"/>
      <c r="W170" s="109">
        <f t="shared" ref="W170:W175" si="330">X170+AE170+AM170+AN170</f>
        <v>0</v>
      </c>
      <c r="X170" s="109">
        <f t="shared" ref="X170:X175" si="331">Y170+Z170+AD170</f>
        <v>0</v>
      </c>
      <c r="Y170" s="109"/>
      <c r="Z170" s="109">
        <f t="shared" ref="Z170:Z175" si="332">AA170+AB170+AC170</f>
        <v>0</v>
      </c>
      <c r="AA170" s="109"/>
      <c r="AB170" s="109"/>
      <c r="AC170" s="109"/>
      <c r="AD170" s="109"/>
      <c r="AE170" s="109">
        <f t="shared" ref="AE170:AE175" si="333">AF170+AG170+AH170</f>
        <v>0</v>
      </c>
      <c r="AF170" s="109"/>
      <c r="AG170" s="109"/>
      <c r="AH170" s="109">
        <f t="shared" ref="AH170:AH175" si="334">AI170+AJ170+AK170+AL170</f>
        <v>0</v>
      </c>
      <c r="AI170" s="109"/>
      <c r="AJ170" s="109"/>
      <c r="AK170" s="109"/>
      <c r="AL170" s="109"/>
      <c r="AM170" s="109"/>
      <c r="AN170" s="109"/>
      <c r="AO170" s="109">
        <f t="shared" ref="AO170:AO175" si="335">AR170+AS170+AT170+AU170+AV170+AW170+AX170</f>
        <v>931739</v>
      </c>
      <c r="AP170" s="109">
        <v>100000</v>
      </c>
      <c r="AQ170" s="109">
        <v>500000</v>
      </c>
      <c r="AR170" s="109">
        <v>682000</v>
      </c>
      <c r="AS170" s="109">
        <v>47739</v>
      </c>
      <c r="AT170" s="109">
        <v>132000</v>
      </c>
      <c r="AU170" s="109">
        <v>10000</v>
      </c>
      <c r="AV170" s="109">
        <v>5000</v>
      </c>
      <c r="AW170" s="109">
        <v>55000</v>
      </c>
      <c r="AX170" s="109"/>
      <c r="AY170" s="109">
        <f t="shared" ref="AY170:AY175" si="336">AZ170</f>
        <v>12480</v>
      </c>
      <c r="AZ170" s="109">
        <v>12480</v>
      </c>
      <c r="BA170" s="113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14"/>
      <c r="CB170" s="114"/>
      <c r="CC170" s="114"/>
      <c r="CD170" s="114"/>
      <c r="CE170" s="114"/>
      <c r="CF170" s="114"/>
      <c r="CG170" s="114"/>
      <c r="CH170" s="114"/>
      <c r="CI170" s="114"/>
      <c r="CJ170" s="114"/>
      <c r="CK170" s="114"/>
      <c r="CL170" s="114"/>
      <c r="CM170" s="114"/>
      <c r="CN170" s="114"/>
      <c r="CO170" s="114"/>
      <c r="CP170" s="114"/>
      <c r="CQ170" s="114"/>
      <c r="CR170" s="114"/>
      <c r="CS170" s="114"/>
      <c r="CT170" s="114"/>
      <c r="CU170" s="114"/>
      <c r="CV170" s="114"/>
      <c r="CW170" s="114"/>
      <c r="CX170" s="114"/>
      <c r="CY170" s="114"/>
      <c r="CZ170" s="114"/>
      <c r="DA170" s="114"/>
      <c r="DB170" s="114"/>
      <c r="DC170" s="114"/>
      <c r="DD170" s="114"/>
      <c r="DE170" s="114"/>
      <c r="DF170" s="114"/>
      <c r="DG170" s="114"/>
      <c r="DH170" s="114"/>
      <c r="DI170" s="114"/>
      <c r="DJ170" s="114"/>
      <c r="DK170" s="114"/>
      <c r="DL170" s="114"/>
      <c r="DM170" s="114"/>
      <c r="DN170" s="114"/>
      <c r="DO170" s="114"/>
      <c r="DP170" s="114"/>
      <c r="DQ170" s="114"/>
      <c r="DR170" s="114"/>
      <c r="DS170" s="114"/>
      <c r="DT170" s="114"/>
      <c r="DU170" s="114"/>
      <c r="DV170" s="114"/>
      <c r="DW170" s="114"/>
      <c r="DX170" s="114"/>
      <c r="DY170" s="114"/>
      <c r="DZ170" s="114"/>
      <c r="EA170" s="114"/>
      <c r="EB170" s="114"/>
      <c r="EC170" s="114"/>
      <c r="ED170" s="114"/>
      <c r="EE170" s="114"/>
      <c r="EF170" s="114"/>
      <c r="EG170" s="114"/>
      <c r="EH170" s="114"/>
      <c r="EI170" s="114"/>
      <c r="EJ170" s="114"/>
      <c r="EK170" s="114"/>
      <c r="EL170" s="114"/>
      <c r="EM170" s="114"/>
      <c r="EN170" s="114"/>
      <c r="EO170" s="114"/>
      <c r="EP170" s="114"/>
      <c r="EQ170" s="114"/>
      <c r="ER170" s="114"/>
      <c r="ES170" s="114"/>
      <c r="ET170" s="114"/>
      <c r="EU170" s="114"/>
      <c r="EV170" s="114"/>
      <c r="EW170" s="114"/>
      <c r="EX170" s="114"/>
      <c r="EY170" s="114"/>
      <c r="EZ170" s="114"/>
      <c r="FA170" s="114"/>
      <c r="FB170" s="114"/>
      <c r="FC170" s="114"/>
      <c r="FD170" s="114"/>
      <c r="FE170" s="114"/>
      <c r="FF170" s="114"/>
      <c r="FG170" s="114"/>
      <c r="FH170" s="114"/>
      <c r="FI170" s="114"/>
      <c r="FJ170" s="114"/>
      <c r="FK170" s="114"/>
      <c r="FL170" s="114"/>
      <c r="FM170" s="114"/>
      <c r="FN170" s="114"/>
      <c r="FO170" s="114"/>
      <c r="FP170" s="114"/>
      <c r="FQ170" s="114"/>
      <c r="FR170" s="114"/>
      <c r="FS170" s="114"/>
      <c r="FT170" s="114"/>
      <c r="FU170" s="114"/>
      <c r="FV170" s="114"/>
      <c r="FW170" s="114"/>
      <c r="FX170" s="114"/>
      <c r="FY170" s="114"/>
      <c r="FZ170" s="114"/>
      <c r="GA170" s="114"/>
      <c r="GB170" s="114"/>
      <c r="GC170" s="114"/>
      <c r="GD170" s="114"/>
      <c r="GE170" s="114"/>
      <c r="GF170" s="114"/>
      <c r="GG170" s="114"/>
      <c r="GH170" s="114"/>
      <c r="GI170" s="114"/>
      <c r="GJ170" s="114"/>
      <c r="GK170" s="114"/>
      <c r="GL170" s="114"/>
      <c r="GM170" s="114"/>
      <c r="GN170" s="114"/>
      <c r="GO170" s="114"/>
      <c r="GP170" s="114"/>
      <c r="GQ170" s="114"/>
      <c r="GR170" s="114"/>
      <c r="GS170" s="114"/>
      <c r="GT170" s="114"/>
      <c r="GU170" s="114"/>
      <c r="GV170" s="114"/>
      <c r="GW170" s="114"/>
      <c r="GX170" s="114"/>
      <c r="GY170" s="114"/>
      <c r="GZ170" s="114"/>
      <c r="HA170" s="114"/>
      <c r="HB170" s="114"/>
      <c r="HC170" s="114"/>
      <c r="HD170" s="114"/>
      <c r="HE170" s="114"/>
      <c r="HF170" s="114"/>
      <c r="HG170" s="114"/>
      <c r="HH170" s="114"/>
      <c r="HI170" s="114"/>
      <c r="HJ170" s="114"/>
      <c r="HK170" s="114"/>
      <c r="HL170" s="114"/>
      <c r="HM170" s="114"/>
      <c r="HN170" s="114"/>
      <c r="HO170" s="114"/>
      <c r="HP170" s="114"/>
      <c r="HQ170" s="114"/>
      <c r="HR170" s="114"/>
      <c r="HS170" s="114"/>
      <c r="HT170" s="114"/>
      <c r="HU170" s="114"/>
      <c r="HV170" s="114"/>
      <c r="HW170" s="114"/>
      <c r="HX170" s="114"/>
      <c r="HY170" s="114"/>
      <c r="HZ170" s="114"/>
      <c r="IA170" s="114"/>
      <c r="IB170" s="114"/>
    </row>
    <row r="171" s="98" customFormat="1" ht="25" customHeight="1" spans="1:236">
      <c r="A171" s="112"/>
      <c r="B171" s="107">
        <v>2010350</v>
      </c>
      <c r="C171" s="110" t="s">
        <v>56</v>
      </c>
      <c r="D171" s="109">
        <f t="shared" si="324"/>
        <v>3366787</v>
      </c>
      <c r="E171" s="109">
        <f t="shared" si="325"/>
        <v>0</v>
      </c>
      <c r="F171" s="109">
        <f t="shared" si="326"/>
        <v>0</v>
      </c>
      <c r="G171" s="109"/>
      <c r="H171" s="109">
        <f t="shared" si="327"/>
        <v>0</v>
      </c>
      <c r="I171" s="109"/>
      <c r="J171" s="109"/>
      <c r="K171" s="109"/>
      <c r="L171" s="109"/>
      <c r="M171" s="109">
        <f t="shared" si="328"/>
        <v>0</v>
      </c>
      <c r="N171" s="109"/>
      <c r="O171" s="109"/>
      <c r="P171" s="109">
        <f t="shared" si="329"/>
        <v>0</v>
      </c>
      <c r="Q171" s="109"/>
      <c r="R171" s="109"/>
      <c r="S171" s="109"/>
      <c r="T171" s="109"/>
      <c r="U171" s="109"/>
      <c r="V171" s="109"/>
      <c r="W171" s="109">
        <f t="shared" si="330"/>
        <v>3366787</v>
      </c>
      <c r="X171" s="109">
        <f t="shared" si="331"/>
        <v>3298507</v>
      </c>
      <c r="Y171" s="109">
        <v>1613220</v>
      </c>
      <c r="Z171" s="109">
        <f t="shared" si="332"/>
        <v>1550852</v>
      </c>
      <c r="AA171" s="109">
        <v>1280502</v>
      </c>
      <c r="AB171" s="109">
        <v>92750</v>
      </c>
      <c r="AC171" s="109">
        <v>177600</v>
      </c>
      <c r="AD171" s="109">
        <v>134435</v>
      </c>
      <c r="AE171" s="109">
        <f t="shared" si="333"/>
        <v>0</v>
      </c>
      <c r="AF171" s="109"/>
      <c r="AG171" s="109"/>
      <c r="AH171" s="109">
        <f t="shared" si="334"/>
        <v>0</v>
      </c>
      <c r="AI171" s="109"/>
      <c r="AJ171" s="109"/>
      <c r="AK171" s="109"/>
      <c r="AL171" s="109"/>
      <c r="AM171" s="109"/>
      <c r="AN171" s="109">
        <v>68280</v>
      </c>
      <c r="AO171" s="109">
        <f t="shared" si="335"/>
        <v>0</v>
      </c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>
        <f t="shared" si="336"/>
        <v>0</v>
      </c>
      <c r="AZ171" s="109"/>
      <c r="BA171" s="113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14"/>
      <c r="CB171" s="114"/>
      <c r="CC171" s="114"/>
      <c r="CD171" s="114"/>
      <c r="CE171" s="114"/>
      <c r="CF171" s="114"/>
      <c r="CG171" s="114"/>
      <c r="CH171" s="114"/>
      <c r="CI171" s="114"/>
      <c r="CJ171" s="114"/>
      <c r="CK171" s="114"/>
      <c r="CL171" s="114"/>
      <c r="CM171" s="114"/>
      <c r="CN171" s="114"/>
      <c r="CO171" s="114"/>
      <c r="CP171" s="114"/>
      <c r="CQ171" s="114"/>
      <c r="CR171" s="114"/>
      <c r="CS171" s="114"/>
      <c r="CT171" s="114"/>
      <c r="CU171" s="114"/>
      <c r="CV171" s="114"/>
      <c r="CW171" s="114"/>
      <c r="CX171" s="114"/>
      <c r="CY171" s="114"/>
      <c r="CZ171" s="114"/>
      <c r="DA171" s="114"/>
      <c r="DB171" s="114"/>
      <c r="DC171" s="114"/>
      <c r="DD171" s="114"/>
      <c r="DE171" s="114"/>
      <c r="DF171" s="114"/>
      <c r="DG171" s="114"/>
      <c r="DH171" s="114"/>
      <c r="DI171" s="114"/>
      <c r="DJ171" s="114"/>
      <c r="DK171" s="114"/>
      <c r="DL171" s="114"/>
      <c r="DM171" s="114"/>
      <c r="DN171" s="114"/>
      <c r="DO171" s="114"/>
      <c r="DP171" s="114"/>
      <c r="DQ171" s="114"/>
      <c r="DR171" s="114"/>
      <c r="DS171" s="114"/>
      <c r="DT171" s="114"/>
      <c r="DU171" s="114"/>
      <c r="DV171" s="114"/>
      <c r="DW171" s="114"/>
      <c r="DX171" s="114"/>
      <c r="DY171" s="114"/>
      <c r="DZ171" s="114"/>
      <c r="EA171" s="114"/>
      <c r="EB171" s="114"/>
      <c r="EC171" s="114"/>
      <c r="ED171" s="114"/>
      <c r="EE171" s="114"/>
      <c r="EF171" s="114"/>
      <c r="EG171" s="114"/>
      <c r="EH171" s="114"/>
      <c r="EI171" s="114"/>
      <c r="EJ171" s="114"/>
      <c r="EK171" s="114"/>
      <c r="EL171" s="114"/>
      <c r="EM171" s="114"/>
      <c r="EN171" s="114"/>
      <c r="EO171" s="114"/>
      <c r="EP171" s="114"/>
      <c r="EQ171" s="114"/>
      <c r="ER171" s="114"/>
      <c r="ES171" s="114"/>
      <c r="ET171" s="114"/>
      <c r="EU171" s="114"/>
      <c r="EV171" s="114"/>
      <c r="EW171" s="114"/>
      <c r="EX171" s="114"/>
      <c r="EY171" s="114"/>
      <c r="EZ171" s="114"/>
      <c r="FA171" s="114"/>
      <c r="FB171" s="114"/>
      <c r="FC171" s="114"/>
      <c r="FD171" s="114"/>
      <c r="FE171" s="114"/>
      <c r="FF171" s="114"/>
      <c r="FG171" s="114"/>
      <c r="FH171" s="114"/>
      <c r="FI171" s="114"/>
      <c r="FJ171" s="114"/>
      <c r="FK171" s="114"/>
      <c r="FL171" s="114"/>
      <c r="FM171" s="114"/>
      <c r="FN171" s="114"/>
      <c r="FO171" s="114"/>
      <c r="FP171" s="114"/>
      <c r="FQ171" s="114"/>
      <c r="FR171" s="114"/>
      <c r="FS171" s="114"/>
      <c r="FT171" s="114"/>
      <c r="FU171" s="114"/>
      <c r="FV171" s="114"/>
      <c r="FW171" s="114"/>
      <c r="FX171" s="114"/>
      <c r="FY171" s="114"/>
      <c r="FZ171" s="114"/>
      <c r="GA171" s="114"/>
      <c r="GB171" s="114"/>
      <c r="GC171" s="114"/>
      <c r="GD171" s="114"/>
      <c r="GE171" s="114"/>
      <c r="GF171" s="114"/>
      <c r="GG171" s="114"/>
      <c r="GH171" s="114"/>
      <c r="GI171" s="114"/>
      <c r="GJ171" s="114"/>
      <c r="GK171" s="114"/>
      <c r="GL171" s="114"/>
      <c r="GM171" s="114"/>
      <c r="GN171" s="114"/>
      <c r="GO171" s="114"/>
      <c r="GP171" s="114"/>
      <c r="GQ171" s="114"/>
      <c r="GR171" s="114"/>
      <c r="GS171" s="114"/>
      <c r="GT171" s="114"/>
      <c r="GU171" s="114"/>
      <c r="GV171" s="114"/>
      <c r="GW171" s="114"/>
      <c r="GX171" s="114"/>
      <c r="GY171" s="114"/>
      <c r="GZ171" s="114"/>
      <c r="HA171" s="114"/>
      <c r="HB171" s="114"/>
      <c r="HC171" s="114"/>
      <c r="HD171" s="114"/>
      <c r="HE171" s="114"/>
      <c r="HF171" s="114"/>
      <c r="HG171" s="114"/>
      <c r="HH171" s="114"/>
      <c r="HI171" s="114"/>
      <c r="HJ171" s="114"/>
      <c r="HK171" s="114"/>
      <c r="HL171" s="114"/>
      <c r="HM171" s="114"/>
      <c r="HN171" s="114"/>
      <c r="HO171" s="114"/>
      <c r="HP171" s="114"/>
      <c r="HQ171" s="114"/>
      <c r="HR171" s="114"/>
      <c r="HS171" s="114"/>
      <c r="HT171" s="114"/>
      <c r="HU171" s="114"/>
      <c r="HV171" s="114"/>
      <c r="HW171" s="114"/>
      <c r="HX171" s="114"/>
      <c r="HY171" s="114"/>
      <c r="HZ171" s="114"/>
      <c r="IA171" s="114"/>
      <c r="IB171" s="114"/>
    </row>
    <row r="172" s="98" customFormat="1" ht="27" customHeight="1" spans="1:236">
      <c r="A172" s="112"/>
      <c r="B172" s="107">
        <v>2080505</v>
      </c>
      <c r="C172" s="111" t="s">
        <v>57</v>
      </c>
      <c r="D172" s="109">
        <f t="shared" si="324"/>
        <v>647927</v>
      </c>
      <c r="E172" s="109">
        <f t="shared" si="325"/>
        <v>173529</v>
      </c>
      <c r="F172" s="109">
        <f t="shared" si="326"/>
        <v>0</v>
      </c>
      <c r="G172" s="109"/>
      <c r="H172" s="109">
        <f t="shared" si="327"/>
        <v>0</v>
      </c>
      <c r="I172" s="109"/>
      <c r="J172" s="109"/>
      <c r="K172" s="109"/>
      <c r="L172" s="109"/>
      <c r="M172" s="109">
        <f t="shared" si="328"/>
        <v>173529</v>
      </c>
      <c r="N172" s="109">
        <v>173529</v>
      </c>
      <c r="O172" s="109"/>
      <c r="P172" s="109">
        <f t="shared" si="329"/>
        <v>0</v>
      </c>
      <c r="Q172" s="109"/>
      <c r="R172" s="109"/>
      <c r="S172" s="109"/>
      <c r="T172" s="109"/>
      <c r="U172" s="109"/>
      <c r="V172" s="109"/>
      <c r="W172" s="109">
        <f t="shared" si="330"/>
        <v>474398</v>
      </c>
      <c r="X172" s="109">
        <f t="shared" si="331"/>
        <v>0</v>
      </c>
      <c r="Y172" s="109"/>
      <c r="Z172" s="109">
        <f t="shared" si="332"/>
        <v>0</v>
      </c>
      <c r="AA172" s="109"/>
      <c r="AB172" s="109"/>
      <c r="AC172" s="109"/>
      <c r="AD172" s="109"/>
      <c r="AE172" s="109">
        <f t="shared" si="333"/>
        <v>474398</v>
      </c>
      <c r="AF172" s="109">
        <v>474398</v>
      </c>
      <c r="AG172" s="109"/>
      <c r="AH172" s="109">
        <f t="shared" si="334"/>
        <v>0</v>
      </c>
      <c r="AI172" s="109"/>
      <c r="AJ172" s="109"/>
      <c r="AK172" s="109"/>
      <c r="AL172" s="109"/>
      <c r="AM172" s="109"/>
      <c r="AN172" s="109"/>
      <c r="AO172" s="109">
        <f t="shared" si="335"/>
        <v>0</v>
      </c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>
        <f t="shared" si="336"/>
        <v>0</v>
      </c>
      <c r="AZ172" s="109"/>
      <c r="BA172" s="113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  <c r="CM172" s="114"/>
      <c r="CN172" s="114"/>
      <c r="CO172" s="114"/>
      <c r="CP172" s="114"/>
      <c r="CQ172" s="114"/>
      <c r="CR172" s="114"/>
      <c r="CS172" s="114"/>
      <c r="CT172" s="114"/>
      <c r="CU172" s="114"/>
      <c r="CV172" s="114"/>
      <c r="CW172" s="114"/>
      <c r="CX172" s="114"/>
      <c r="CY172" s="114"/>
      <c r="CZ172" s="114"/>
      <c r="DA172" s="114"/>
      <c r="DB172" s="114"/>
      <c r="DC172" s="114"/>
      <c r="DD172" s="114"/>
      <c r="DE172" s="114"/>
      <c r="DF172" s="114"/>
      <c r="DG172" s="114"/>
      <c r="DH172" s="114"/>
      <c r="DI172" s="114"/>
      <c r="DJ172" s="114"/>
      <c r="DK172" s="114"/>
      <c r="DL172" s="114"/>
      <c r="DM172" s="114"/>
      <c r="DN172" s="114"/>
      <c r="DO172" s="114"/>
      <c r="DP172" s="114"/>
      <c r="DQ172" s="114"/>
      <c r="DR172" s="114"/>
      <c r="DS172" s="114"/>
      <c r="DT172" s="114"/>
      <c r="DU172" s="114"/>
      <c r="DV172" s="114"/>
      <c r="DW172" s="114"/>
      <c r="DX172" s="114"/>
      <c r="DY172" s="114"/>
      <c r="DZ172" s="114"/>
      <c r="EA172" s="114"/>
      <c r="EB172" s="114"/>
      <c r="EC172" s="114"/>
      <c r="ED172" s="114"/>
      <c r="EE172" s="114"/>
      <c r="EF172" s="114"/>
      <c r="EG172" s="114"/>
      <c r="EH172" s="114"/>
      <c r="EI172" s="114"/>
      <c r="EJ172" s="114"/>
      <c r="EK172" s="114"/>
      <c r="EL172" s="114"/>
      <c r="EM172" s="114"/>
      <c r="EN172" s="114"/>
      <c r="EO172" s="114"/>
      <c r="EP172" s="114"/>
      <c r="EQ172" s="114"/>
      <c r="ER172" s="114"/>
      <c r="ES172" s="114"/>
      <c r="ET172" s="114"/>
      <c r="EU172" s="114"/>
      <c r="EV172" s="114"/>
      <c r="EW172" s="114"/>
      <c r="EX172" s="114"/>
      <c r="EY172" s="114"/>
      <c r="EZ172" s="114"/>
      <c r="FA172" s="114"/>
      <c r="FB172" s="114"/>
      <c r="FC172" s="114"/>
      <c r="FD172" s="114"/>
      <c r="FE172" s="114"/>
      <c r="FF172" s="114"/>
      <c r="FG172" s="114"/>
      <c r="FH172" s="114"/>
      <c r="FI172" s="114"/>
      <c r="FJ172" s="114"/>
      <c r="FK172" s="114"/>
      <c r="FL172" s="114"/>
      <c r="FM172" s="114"/>
      <c r="FN172" s="114"/>
      <c r="FO172" s="114"/>
      <c r="FP172" s="114"/>
      <c r="FQ172" s="114"/>
      <c r="FR172" s="114"/>
      <c r="FS172" s="114"/>
      <c r="FT172" s="114"/>
      <c r="FU172" s="114"/>
      <c r="FV172" s="114"/>
      <c r="FW172" s="114"/>
      <c r="FX172" s="114"/>
      <c r="FY172" s="114"/>
      <c r="FZ172" s="114"/>
      <c r="GA172" s="114"/>
      <c r="GB172" s="114"/>
      <c r="GC172" s="114"/>
      <c r="GD172" s="114"/>
      <c r="GE172" s="114"/>
      <c r="GF172" s="114"/>
      <c r="GG172" s="114"/>
      <c r="GH172" s="114"/>
      <c r="GI172" s="114"/>
      <c r="GJ172" s="114"/>
      <c r="GK172" s="114"/>
      <c r="GL172" s="114"/>
      <c r="GM172" s="114"/>
      <c r="GN172" s="114"/>
      <c r="GO172" s="114"/>
      <c r="GP172" s="114"/>
      <c r="GQ172" s="114"/>
      <c r="GR172" s="114"/>
      <c r="GS172" s="114"/>
      <c r="GT172" s="114"/>
      <c r="GU172" s="114"/>
      <c r="GV172" s="114"/>
      <c r="GW172" s="114"/>
      <c r="GX172" s="114"/>
      <c r="GY172" s="114"/>
      <c r="GZ172" s="114"/>
      <c r="HA172" s="114"/>
      <c r="HB172" s="114"/>
      <c r="HC172" s="114"/>
      <c r="HD172" s="114"/>
      <c r="HE172" s="114"/>
      <c r="HF172" s="114"/>
      <c r="HG172" s="114"/>
      <c r="HH172" s="114"/>
      <c r="HI172" s="114"/>
      <c r="HJ172" s="114"/>
      <c r="HK172" s="114"/>
      <c r="HL172" s="114"/>
      <c r="HM172" s="114"/>
      <c r="HN172" s="114"/>
      <c r="HO172" s="114"/>
      <c r="HP172" s="114"/>
      <c r="HQ172" s="114"/>
      <c r="HR172" s="114"/>
      <c r="HS172" s="114"/>
      <c r="HT172" s="114"/>
      <c r="HU172" s="114"/>
      <c r="HV172" s="114"/>
      <c r="HW172" s="114"/>
      <c r="HX172" s="114"/>
      <c r="HY172" s="114"/>
      <c r="HZ172" s="114"/>
      <c r="IA172" s="114"/>
      <c r="IB172" s="114"/>
    </row>
    <row r="173" s="98" customFormat="1" ht="25" customHeight="1" spans="1:236">
      <c r="A173" s="112"/>
      <c r="B173" s="107">
        <v>2101101</v>
      </c>
      <c r="C173" s="110" t="s">
        <v>58</v>
      </c>
      <c r="D173" s="109">
        <f t="shared" si="324"/>
        <v>74705</v>
      </c>
      <c r="E173" s="109">
        <f t="shared" si="325"/>
        <v>74705</v>
      </c>
      <c r="F173" s="109">
        <f t="shared" si="326"/>
        <v>0</v>
      </c>
      <c r="G173" s="109"/>
      <c r="H173" s="109">
        <f t="shared" si="327"/>
        <v>0</v>
      </c>
      <c r="I173" s="109"/>
      <c r="J173" s="109"/>
      <c r="K173" s="109"/>
      <c r="L173" s="109"/>
      <c r="M173" s="109">
        <f t="shared" si="328"/>
        <v>74705</v>
      </c>
      <c r="N173" s="109"/>
      <c r="O173" s="109">
        <v>65073</v>
      </c>
      <c r="P173" s="109">
        <f t="shared" si="329"/>
        <v>9632</v>
      </c>
      <c r="Q173" s="109">
        <v>2169</v>
      </c>
      <c r="R173" s="109">
        <v>5423</v>
      </c>
      <c r="S173" s="109">
        <v>2040</v>
      </c>
      <c r="T173" s="109"/>
      <c r="U173" s="109"/>
      <c r="V173" s="109"/>
      <c r="W173" s="109">
        <f t="shared" si="330"/>
        <v>0</v>
      </c>
      <c r="X173" s="109">
        <f t="shared" si="331"/>
        <v>0</v>
      </c>
      <c r="Y173" s="109"/>
      <c r="Z173" s="109">
        <f t="shared" si="332"/>
        <v>0</v>
      </c>
      <c r="AA173" s="109"/>
      <c r="AB173" s="109"/>
      <c r="AC173" s="109"/>
      <c r="AD173" s="109"/>
      <c r="AE173" s="109">
        <f t="shared" si="333"/>
        <v>0</v>
      </c>
      <c r="AF173" s="109"/>
      <c r="AG173" s="109"/>
      <c r="AH173" s="109">
        <f t="shared" si="334"/>
        <v>0</v>
      </c>
      <c r="AI173" s="109"/>
      <c r="AJ173" s="109"/>
      <c r="AK173" s="109"/>
      <c r="AL173" s="109"/>
      <c r="AM173" s="109"/>
      <c r="AN173" s="109"/>
      <c r="AO173" s="109">
        <f t="shared" si="335"/>
        <v>0</v>
      </c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>
        <f t="shared" si="336"/>
        <v>0</v>
      </c>
      <c r="AZ173" s="109"/>
      <c r="BA173" s="113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  <c r="CM173" s="114"/>
      <c r="CN173" s="114"/>
      <c r="CO173" s="114"/>
      <c r="CP173" s="114"/>
      <c r="CQ173" s="114"/>
      <c r="CR173" s="114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4"/>
      <c r="DK173" s="114"/>
      <c r="DL173" s="114"/>
      <c r="DM173" s="114"/>
      <c r="DN173" s="114"/>
      <c r="DO173" s="114"/>
      <c r="DP173" s="114"/>
      <c r="DQ173" s="114"/>
      <c r="DR173" s="114"/>
      <c r="DS173" s="114"/>
      <c r="DT173" s="114"/>
      <c r="DU173" s="114"/>
      <c r="DV173" s="114"/>
      <c r="DW173" s="114"/>
      <c r="DX173" s="114"/>
      <c r="DY173" s="114"/>
      <c r="DZ173" s="114"/>
      <c r="EA173" s="114"/>
      <c r="EB173" s="114"/>
      <c r="EC173" s="114"/>
      <c r="ED173" s="114"/>
      <c r="EE173" s="114"/>
      <c r="EF173" s="114"/>
      <c r="EG173" s="114"/>
      <c r="EH173" s="114"/>
      <c r="EI173" s="114"/>
      <c r="EJ173" s="114"/>
      <c r="EK173" s="114"/>
      <c r="EL173" s="114"/>
      <c r="EM173" s="114"/>
      <c r="EN173" s="114"/>
      <c r="EO173" s="114"/>
      <c r="EP173" s="114"/>
      <c r="EQ173" s="114"/>
      <c r="ER173" s="114"/>
      <c r="ES173" s="114"/>
      <c r="ET173" s="114"/>
      <c r="EU173" s="114"/>
      <c r="EV173" s="114"/>
      <c r="EW173" s="114"/>
      <c r="EX173" s="114"/>
      <c r="EY173" s="114"/>
      <c r="EZ173" s="114"/>
      <c r="FA173" s="114"/>
      <c r="FB173" s="114"/>
      <c r="FC173" s="114"/>
      <c r="FD173" s="114"/>
      <c r="FE173" s="114"/>
      <c r="FF173" s="114"/>
      <c r="FG173" s="114"/>
      <c r="FH173" s="114"/>
      <c r="FI173" s="114"/>
      <c r="FJ173" s="114"/>
      <c r="FK173" s="114"/>
      <c r="FL173" s="114"/>
      <c r="FM173" s="114"/>
      <c r="FN173" s="114"/>
      <c r="FO173" s="114"/>
      <c r="FP173" s="114"/>
      <c r="FQ173" s="114"/>
      <c r="FR173" s="114"/>
      <c r="FS173" s="114"/>
      <c r="FT173" s="114"/>
      <c r="FU173" s="114"/>
      <c r="FV173" s="114"/>
      <c r="FW173" s="114"/>
      <c r="FX173" s="114"/>
      <c r="FY173" s="114"/>
      <c r="FZ173" s="114"/>
      <c r="GA173" s="114"/>
      <c r="GB173" s="114"/>
      <c r="GC173" s="114"/>
      <c r="GD173" s="114"/>
      <c r="GE173" s="114"/>
      <c r="GF173" s="114"/>
      <c r="GG173" s="114"/>
      <c r="GH173" s="114"/>
      <c r="GI173" s="114"/>
      <c r="GJ173" s="114"/>
      <c r="GK173" s="114"/>
      <c r="GL173" s="114"/>
      <c r="GM173" s="114"/>
      <c r="GN173" s="114"/>
      <c r="GO173" s="114"/>
      <c r="GP173" s="114"/>
      <c r="GQ173" s="114"/>
      <c r="GR173" s="114"/>
      <c r="GS173" s="114"/>
      <c r="GT173" s="114"/>
      <c r="GU173" s="114"/>
      <c r="GV173" s="114"/>
      <c r="GW173" s="114"/>
      <c r="GX173" s="114"/>
      <c r="GY173" s="114"/>
      <c r="GZ173" s="114"/>
      <c r="HA173" s="114"/>
      <c r="HB173" s="114"/>
      <c r="HC173" s="114"/>
      <c r="HD173" s="114"/>
      <c r="HE173" s="114"/>
      <c r="HF173" s="114"/>
      <c r="HG173" s="114"/>
      <c r="HH173" s="114"/>
      <c r="HI173" s="114"/>
      <c r="HJ173" s="114"/>
      <c r="HK173" s="114"/>
      <c r="HL173" s="114"/>
      <c r="HM173" s="114"/>
      <c r="HN173" s="114"/>
      <c r="HO173" s="114"/>
      <c r="HP173" s="114"/>
      <c r="HQ173" s="114"/>
      <c r="HR173" s="114"/>
      <c r="HS173" s="114"/>
      <c r="HT173" s="114"/>
      <c r="HU173" s="114"/>
      <c r="HV173" s="114"/>
      <c r="HW173" s="114"/>
      <c r="HX173" s="114"/>
      <c r="HY173" s="114"/>
      <c r="HZ173" s="114"/>
      <c r="IA173" s="114"/>
      <c r="IB173" s="114"/>
    </row>
    <row r="174" s="98" customFormat="1" ht="25" customHeight="1" spans="1:236">
      <c r="A174" s="112"/>
      <c r="B174" s="107">
        <v>2101102</v>
      </c>
      <c r="C174" s="110" t="s">
        <v>59</v>
      </c>
      <c r="D174" s="109">
        <f t="shared" si="324"/>
        <v>201694</v>
      </c>
      <c r="E174" s="109">
        <f t="shared" si="325"/>
        <v>0</v>
      </c>
      <c r="F174" s="109">
        <f t="shared" si="326"/>
        <v>0</v>
      </c>
      <c r="G174" s="109"/>
      <c r="H174" s="109">
        <f t="shared" si="327"/>
        <v>0</v>
      </c>
      <c r="I174" s="109"/>
      <c r="J174" s="109"/>
      <c r="K174" s="109"/>
      <c r="L174" s="109"/>
      <c r="M174" s="109">
        <f t="shared" si="328"/>
        <v>0</v>
      </c>
      <c r="N174" s="109"/>
      <c r="O174" s="109"/>
      <c r="P174" s="109">
        <f t="shared" si="329"/>
        <v>0</v>
      </c>
      <c r="Q174" s="109"/>
      <c r="R174" s="109"/>
      <c r="S174" s="109"/>
      <c r="T174" s="109"/>
      <c r="U174" s="109"/>
      <c r="V174" s="109"/>
      <c r="W174" s="109">
        <f t="shared" si="330"/>
        <v>201694</v>
      </c>
      <c r="X174" s="109">
        <f t="shared" si="331"/>
        <v>0</v>
      </c>
      <c r="Y174" s="109"/>
      <c r="Z174" s="109">
        <f t="shared" si="332"/>
        <v>0</v>
      </c>
      <c r="AA174" s="109"/>
      <c r="AB174" s="109"/>
      <c r="AC174" s="109"/>
      <c r="AD174" s="109"/>
      <c r="AE174" s="109">
        <f t="shared" si="333"/>
        <v>201694</v>
      </c>
      <c r="AF174" s="109"/>
      <c r="AG174" s="109">
        <v>177720</v>
      </c>
      <c r="AH174" s="109">
        <f t="shared" si="334"/>
        <v>23974</v>
      </c>
      <c r="AI174" s="109">
        <v>5924</v>
      </c>
      <c r="AJ174" s="109">
        <v>14810</v>
      </c>
      <c r="AK174" s="109">
        <v>3240</v>
      </c>
      <c r="AL174" s="109"/>
      <c r="AM174" s="109"/>
      <c r="AN174" s="109"/>
      <c r="AO174" s="109">
        <f t="shared" si="335"/>
        <v>0</v>
      </c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>
        <f t="shared" si="336"/>
        <v>0</v>
      </c>
      <c r="AZ174" s="109"/>
      <c r="BA174" s="113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14"/>
      <c r="CB174" s="114"/>
      <c r="CC174" s="114"/>
      <c r="CD174" s="114"/>
      <c r="CE174" s="114"/>
      <c r="CF174" s="114"/>
      <c r="CG174" s="114"/>
      <c r="CH174" s="114"/>
      <c r="CI174" s="114"/>
      <c r="CJ174" s="114"/>
      <c r="CK174" s="114"/>
      <c r="CL174" s="114"/>
      <c r="CM174" s="114"/>
      <c r="CN174" s="114"/>
      <c r="CO174" s="114"/>
      <c r="CP174" s="114"/>
      <c r="CQ174" s="114"/>
      <c r="CR174" s="114"/>
      <c r="CS174" s="114"/>
      <c r="CT174" s="114"/>
      <c r="CU174" s="114"/>
      <c r="CV174" s="114"/>
      <c r="CW174" s="114"/>
      <c r="CX174" s="114"/>
      <c r="CY174" s="114"/>
      <c r="CZ174" s="114"/>
      <c r="DA174" s="114"/>
      <c r="DB174" s="114"/>
      <c r="DC174" s="114"/>
      <c r="DD174" s="114"/>
      <c r="DE174" s="114"/>
      <c r="DF174" s="114"/>
      <c r="DG174" s="114"/>
      <c r="DH174" s="114"/>
      <c r="DI174" s="114"/>
      <c r="DJ174" s="114"/>
      <c r="DK174" s="114"/>
      <c r="DL174" s="114"/>
      <c r="DM174" s="114"/>
      <c r="DN174" s="114"/>
      <c r="DO174" s="114"/>
      <c r="DP174" s="114"/>
      <c r="DQ174" s="114"/>
      <c r="DR174" s="114"/>
      <c r="DS174" s="114"/>
      <c r="DT174" s="114"/>
      <c r="DU174" s="114"/>
      <c r="DV174" s="114"/>
      <c r="DW174" s="114"/>
      <c r="DX174" s="114"/>
      <c r="DY174" s="114"/>
      <c r="DZ174" s="114"/>
      <c r="EA174" s="114"/>
      <c r="EB174" s="114"/>
      <c r="EC174" s="114"/>
      <c r="ED174" s="114"/>
      <c r="EE174" s="114"/>
      <c r="EF174" s="114"/>
      <c r="EG174" s="114"/>
      <c r="EH174" s="114"/>
      <c r="EI174" s="114"/>
      <c r="EJ174" s="114"/>
      <c r="EK174" s="114"/>
      <c r="EL174" s="114"/>
      <c r="EM174" s="114"/>
      <c r="EN174" s="114"/>
      <c r="EO174" s="114"/>
      <c r="EP174" s="114"/>
      <c r="EQ174" s="114"/>
      <c r="ER174" s="114"/>
      <c r="ES174" s="114"/>
      <c r="ET174" s="114"/>
      <c r="EU174" s="114"/>
      <c r="EV174" s="114"/>
      <c r="EW174" s="114"/>
      <c r="EX174" s="114"/>
      <c r="EY174" s="114"/>
      <c r="EZ174" s="114"/>
      <c r="FA174" s="114"/>
      <c r="FB174" s="114"/>
      <c r="FC174" s="114"/>
      <c r="FD174" s="114"/>
      <c r="FE174" s="114"/>
      <c r="FF174" s="114"/>
      <c r="FG174" s="114"/>
      <c r="FH174" s="114"/>
      <c r="FI174" s="114"/>
      <c r="FJ174" s="114"/>
      <c r="FK174" s="114"/>
      <c r="FL174" s="114"/>
      <c r="FM174" s="114"/>
      <c r="FN174" s="114"/>
      <c r="FO174" s="114"/>
      <c r="FP174" s="114"/>
      <c r="FQ174" s="114"/>
      <c r="FR174" s="114"/>
      <c r="FS174" s="114"/>
      <c r="FT174" s="114"/>
      <c r="FU174" s="114"/>
      <c r="FV174" s="114"/>
      <c r="FW174" s="114"/>
      <c r="FX174" s="114"/>
      <c r="FY174" s="114"/>
      <c r="FZ174" s="114"/>
      <c r="GA174" s="114"/>
      <c r="GB174" s="114"/>
      <c r="GC174" s="114"/>
      <c r="GD174" s="114"/>
      <c r="GE174" s="114"/>
      <c r="GF174" s="114"/>
      <c r="GG174" s="114"/>
      <c r="GH174" s="114"/>
      <c r="GI174" s="114"/>
      <c r="GJ174" s="114"/>
      <c r="GK174" s="114"/>
      <c r="GL174" s="114"/>
      <c r="GM174" s="114"/>
      <c r="GN174" s="114"/>
      <c r="GO174" s="114"/>
      <c r="GP174" s="114"/>
      <c r="GQ174" s="114"/>
      <c r="GR174" s="114"/>
      <c r="GS174" s="114"/>
      <c r="GT174" s="114"/>
      <c r="GU174" s="114"/>
      <c r="GV174" s="114"/>
      <c r="GW174" s="114"/>
      <c r="GX174" s="114"/>
      <c r="GY174" s="114"/>
      <c r="GZ174" s="114"/>
      <c r="HA174" s="114"/>
      <c r="HB174" s="114"/>
      <c r="HC174" s="114"/>
      <c r="HD174" s="114"/>
      <c r="HE174" s="114"/>
      <c r="HF174" s="114"/>
      <c r="HG174" s="114"/>
      <c r="HH174" s="114"/>
      <c r="HI174" s="114"/>
      <c r="HJ174" s="114"/>
      <c r="HK174" s="114"/>
      <c r="HL174" s="114"/>
      <c r="HM174" s="114"/>
      <c r="HN174" s="114"/>
      <c r="HO174" s="114"/>
      <c r="HP174" s="114"/>
      <c r="HQ174" s="114"/>
      <c r="HR174" s="114"/>
      <c r="HS174" s="114"/>
      <c r="HT174" s="114"/>
      <c r="HU174" s="114"/>
      <c r="HV174" s="114"/>
      <c r="HW174" s="114"/>
      <c r="HX174" s="114"/>
      <c r="HY174" s="114"/>
      <c r="HZ174" s="114"/>
      <c r="IA174" s="114"/>
      <c r="IB174" s="114"/>
    </row>
    <row r="175" s="98" customFormat="1" ht="25" customHeight="1" spans="1:236">
      <c r="A175" s="112"/>
      <c r="B175" s="107">
        <v>2210201</v>
      </c>
      <c r="C175" s="110" t="s">
        <v>60</v>
      </c>
      <c r="D175" s="109">
        <f t="shared" si="324"/>
        <v>477393</v>
      </c>
      <c r="E175" s="109">
        <f t="shared" si="325"/>
        <v>130146</v>
      </c>
      <c r="F175" s="109">
        <f t="shared" si="326"/>
        <v>0</v>
      </c>
      <c r="G175" s="109"/>
      <c r="H175" s="109">
        <f t="shared" si="327"/>
        <v>0</v>
      </c>
      <c r="I175" s="109"/>
      <c r="J175" s="109"/>
      <c r="K175" s="109"/>
      <c r="L175" s="109"/>
      <c r="M175" s="109">
        <f t="shared" si="328"/>
        <v>0</v>
      </c>
      <c r="N175" s="109"/>
      <c r="O175" s="109"/>
      <c r="P175" s="109">
        <f t="shared" si="329"/>
        <v>0</v>
      </c>
      <c r="Q175" s="109"/>
      <c r="R175" s="109"/>
      <c r="S175" s="109"/>
      <c r="T175" s="109"/>
      <c r="U175" s="109">
        <v>130146</v>
      </c>
      <c r="V175" s="109"/>
      <c r="W175" s="109">
        <f t="shared" si="330"/>
        <v>347247</v>
      </c>
      <c r="X175" s="109">
        <f t="shared" si="331"/>
        <v>0</v>
      </c>
      <c r="Y175" s="109"/>
      <c r="Z175" s="109">
        <f t="shared" si="332"/>
        <v>0</v>
      </c>
      <c r="AA175" s="109"/>
      <c r="AB175" s="109"/>
      <c r="AC175" s="109"/>
      <c r="AD175" s="109"/>
      <c r="AE175" s="109">
        <f t="shared" si="333"/>
        <v>0</v>
      </c>
      <c r="AF175" s="109"/>
      <c r="AG175" s="109"/>
      <c r="AH175" s="109">
        <f t="shared" si="334"/>
        <v>0</v>
      </c>
      <c r="AI175" s="109"/>
      <c r="AJ175" s="109"/>
      <c r="AK175" s="109"/>
      <c r="AL175" s="109"/>
      <c r="AM175" s="109">
        <v>347247</v>
      </c>
      <c r="AN175" s="109"/>
      <c r="AO175" s="109">
        <f t="shared" si="335"/>
        <v>0</v>
      </c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>
        <f t="shared" si="336"/>
        <v>0</v>
      </c>
      <c r="AZ175" s="109"/>
      <c r="BA175" s="113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4"/>
      <c r="CD175" s="114"/>
      <c r="CE175" s="114"/>
      <c r="CF175" s="114"/>
      <c r="CG175" s="114"/>
      <c r="CH175" s="114"/>
      <c r="CI175" s="114"/>
      <c r="CJ175" s="114"/>
      <c r="CK175" s="114"/>
      <c r="CL175" s="114"/>
      <c r="CM175" s="114"/>
      <c r="CN175" s="114"/>
      <c r="CO175" s="114"/>
      <c r="CP175" s="114"/>
      <c r="CQ175" s="114"/>
      <c r="CR175" s="114"/>
      <c r="CS175" s="114"/>
      <c r="CT175" s="114"/>
      <c r="CU175" s="114"/>
      <c r="CV175" s="114"/>
      <c r="CW175" s="114"/>
      <c r="CX175" s="114"/>
      <c r="CY175" s="114"/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  <c r="DR175" s="114"/>
      <c r="DS175" s="114"/>
      <c r="DT175" s="114"/>
      <c r="DU175" s="114"/>
      <c r="DV175" s="114"/>
      <c r="DW175" s="114"/>
      <c r="DX175" s="114"/>
      <c r="DY175" s="114"/>
      <c r="DZ175" s="114"/>
      <c r="EA175" s="114"/>
      <c r="EB175" s="114"/>
      <c r="EC175" s="114"/>
      <c r="ED175" s="114"/>
      <c r="EE175" s="114"/>
      <c r="EF175" s="114"/>
      <c r="EG175" s="114"/>
      <c r="EH175" s="114"/>
      <c r="EI175" s="114"/>
      <c r="EJ175" s="114"/>
      <c r="EK175" s="114"/>
      <c r="EL175" s="114"/>
      <c r="EM175" s="114"/>
      <c r="EN175" s="114"/>
      <c r="EO175" s="114"/>
      <c r="EP175" s="114"/>
      <c r="EQ175" s="114"/>
      <c r="ER175" s="114"/>
      <c r="ES175" s="114"/>
      <c r="ET175" s="114"/>
      <c r="EU175" s="114"/>
      <c r="EV175" s="114"/>
      <c r="EW175" s="114"/>
      <c r="EX175" s="114"/>
      <c r="EY175" s="114"/>
      <c r="EZ175" s="114"/>
      <c r="FA175" s="114"/>
      <c r="FB175" s="114"/>
      <c r="FC175" s="114"/>
      <c r="FD175" s="114"/>
      <c r="FE175" s="114"/>
      <c r="FF175" s="114"/>
      <c r="FG175" s="114"/>
      <c r="FH175" s="114"/>
      <c r="FI175" s="114"/>
      <c r="FJ175" s="114"/>
      <c r="FK175" s="114"/>
      <c r="FL175" s="114"/>
      <c r="FM175" s="114"/>
      <c r="FN175" s="114"/>
      <c r="FO175" s="114"/>
      <c r="FP175" s="114"/>
      <c r="FQ175" s="114"/>
      <c r="FR175" s="114"/>
      <c r="FS175" s="114"/>
      <c r="FT175" s="114"/>
      <c r="FU175" s="114"/>
      <c r="FV175" s="114"/>
      <c r="FW175" s="114"/>
      <c r="FX175" s="114"/>
      <c r="FY175" s="114"/>
      <c r="FZ175" s="114"/>
      <c r="GA175" s="114"/>
      <c r="GB175" s="114"/>
      <c r="GC175" s="114"/>
      <c r="GD175" s="114"/>
      <c r="GE175" s="114"/>
      <c r="GF175" s="114"/>
      <c r="GG175" s="114"/>
      <c r="GH175" s="114"/>
      <c r="GI175" s="114"/>
      <c r="GJ175" s="114"/>
      <c r="GK175" s="114"/>
      <c r="GL175" s="114"/>
      <c r="GM175" s="114"/>
      <c r="GN175" s="114"/>
      <c r="GO175" s="114"/>
      <c r="GP175" s="114"/>
      <c r="GQ175" s="114"/>
      <c r="GR175" s="114"/>
      <c r="GS175" s="114"/>
      <c r="GT175" s="114"/>
      <c r="GU175" s="114"/>
      <c r="GV175" s="114"/>
      <c r="GW175" s="114"/>
      <c r="GX175" s="114"/>
      <c r="GY175" s="114"/>
      <c r="GZ175" s="114"/>
      <c r="HA175" s="114"/>
      <c r="HB175" s="114"/>
      <c r="HC175" s="114"/>
      <c r="HD175" s="114"/>
      <c r="HE175" s="114"/>
      <c r="HF175" s="114"/>
      <c r="HG175" s="114"/>
      <c r="HH175" s="114"/>
      <c r="HI175" s="114"/>
      <c r="HJ175" s="114"/>
      <c r="HK175" s="114"/>
      <c r="HL175" s="114"/>
      <c r="HM175" s="114"/>
      <c r="HN175" s="114"/>
      <c r="HO175" s="114"/>
      <c r="HP175" s="114"/>
      <c r="HQ175" s="114"/>
      <c r="HR175" s="114"/>
      <c r="HS175" s="114"/>
      <c r="HT175" s="114"/>
      <c r="HU175" s="114"/>
      <c r="HV175" s="114"/>
      <c r="HW175" s="114"/>
      <c r="HX175" s="114"/>
      <c r="HY175" s="114"/>
      <c r="HZ175" s="114"/>
      <c r="IA175" s="114"/>
      <c r="IB175" s="114"/>
    </row>
    <row r="176" s="98" customFormat="1" ht="25" customHeight="1" spans="1:236">
      <c r="A176" s="112" t="s">
        <v>84</v>
      </c>
      <c r="B176" s="107"/>
      <c r="C176" s="108" t="s">
        <v>54</v>
      </c>
      <c r="D176" s="109">
        <f t="shared" ref="D176:AZ176" si="337">D177+D178+D179+D180+D181+D182</f>
        <v>7788283.792</v>
      </c>
      <c r="E176" s="109">
        <f t="shared" si="337"/>
        <v>1783823</v>
      </c>
      <c r="F176" s="109">
        <f t="shared" si="337"/>
        <v>1361208</v>
      </c>
      <c r="G176" s="109">
        <f t="shared" si="337"/>
        <v>662592</v>
      </c>
      <c r="H176" s="109">
        <f t="shared" si="337"/>
        <v>643400</v>
      </c>
      <c r="I176" s="109">
        <f t="shared" si="337"/>
        <v>550650</v>
      </c>
      <c r="J176" s="109">
        <f t="shared" si="337"/>
        <v>38750</v>
      </c>
      <c r="K176" s="109">
        <f t="shared" si="337"/>
        <v>54000</v>
      </c>
      <c r="L176" s="109">
        <f t="shared" si="337"/>
        <v>55216</v>
      </c>
      <c r="M176" s="109">
        <f t="shared" si="337"/>
        <v>277026</v>
      </c>
      <c r="N176" s="109">
        <f t="shared" si="337"/>
        <v>194119</v>
      </c>
      <c r="O176" s="109">
        <f t="shared" si="337"/>
        <v>72795</v>
      </c>
      <c r="P176" s="109">
        <f t="shared" si="337"/>
        <v>10112</v>
      </c>
      <c r="Q176" s="109">
        <f t="shared" si="337"/>
        <v>2426</v>
      </c>
      <c r="R176" s="109">
        <f t="shared" si="337"/>
        <v>6066</v>
      </c>
      <c r="S176" s="109">
        <f t="shared" si="337"/>
        <v>1620</v>
      </c>
      <c r="T176" s="109">
        <f t="shared" si="337"/>
        <v>0</v>
      </c>
      <c r="U176" s="109">
        <f t="shared" si="337"/>
        <v>145589</v>
      </c>
      <c r="V176" s="109">
        <f t="shared" si="337"/>
        <v>0</v>
      </c>
      <c r="W176" s="109">
        <f t="shared" si="337"/>
        <v>4978632</v>
      </c>
      <c r="X176" s="109">
        <f t="shared" si="337"/>
        <v>3679326</v>
      </c>
      <c r="Y176" s="109">
        <f t="shared" si="337"/>
        <v>1813224</v>
      </c>
      <c r="Z176" s="109">
        <f t="shared" si="337"/>
        <v>1715000</v>
      </c>
      <c r="AA176" s="109">
        <f t="shared" si="337"/>
        <v>1482600</v>
      </c>
      <c r="AB176" s="109">
        <f t="shared" si="337"/>
        <v>107000</v>
      </c>
      <c r="AC176" s="109">
        <f t="shared" si="337"/>
        <v>125400</v>
      </c>
      <c r="AD176" s="109">
        <f t="shared" si="337"/>
        <v>151102</v>
      </c>
      <c r="AE176" s="109">
        <f t="shared" si="337"/>
        <v>781023</v>
      </c>
      <c r="AF176" s="109">
        <f t="shared" si="337"/>
        <v>547837</v>
      </c>
      <c r="AG176" s="109">
        <f t="shared" si="337"/>
        <v>205116</v>
      </c>
      <c r="AH176" s="109">
        <f t="shared" si="337"/>
        <v>28070</v>
      </c>
      <c r="AI176" s="109">
        <f t="shared" si="337"/>
        <v>6837</v>
      </c>
      <c r="AJ176" s="109">
        <f t="shared" si="337"/>
        <v>17093</v>
      </c>
      <c r="AK176" s="109">
        <f t="shared" si="337"/>
        <v>4140</v>
      </c>
      <c r="AL176" s="109">
        <f t="shared" si="337"/>
        <v>0</v>
      </c>
      <c r="AM176" s="109">
        <f t="shared" si="337"/>
        <v>395499</v>
      </c>
      <c r="AN176" s="109">
        <f t="shared" si="337"/>
        <v>122784</v>
      </c>
      <c r="AO176" s="109">
        <f t="shared" si="337"/>
        <v>983708.792</v>
      </c>
      <c r="AP176" s="109">
        <f t="shared" si="337"/>
        <v>100000</v>
      </c>
      <c r="AQ176" s="109">
        <f t="shared" si="337"/>
        <v>500000</v>
      </c>
      <c r="AR176" s="109">
        <f t="shared" si="337"/>
        <v>747200</v>
      </c>
      <c r="AS176" s="109">
        <f t="shared" si="337"/>
        <v>54108.792</v>
      </c>
      <c r="AT176" s="109">
        <f t="shared" si="337"/>
        <v>152400</v>
      </c>
      <c r="AU176" s="109">
        <f t="shared" si="337"/>
        <v>0</v>
      </c>
      <c r="AV176" s="109">
        <f t="shared" si="337"/>
        <v>0</v>
      </c>
      <c r="AW176" s="109">
        <f t="shared" si="337"/>
        <v>30000</v>
      </c>
      <c r="AX176" s="109">
        <f t="shared" si="337"/>
        <v>0</v>
      </c>
      <c r="AY176" s="109">
        <f t="shared" si="337"/>
        <v>42120</v>
      </c>
      <c r="AZ176" s="109">
        <f t="shared" si="337"/>
        <v>42120</v>
      </c>
      <c r="BA176" s="106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14"/>
      <c r="CB176" s="114"/>
      <c r="CC176" s="114"/>
      <c r="CD176" s="114"/>
      <c r="CE176" s="114"/>
      <c r="CF176" s="114"/>
      <c r="CG176" s="114"/>
      <c r="CH176" s="114"/>
      <c r="CI176" s="114"/>
      <c r="CJ176" s="114"/>
      <c r="CK176" s="114"/>
      <c r="CL176" s="114"/>
      <c r="CM176" s="114"/>
      <c r="CN176" s="114"/>
      <c r="CO176" s="114"/>
      <c r="CP176" s="114"/>
      <c r="CQ176" s="114"/>
      <c r="CR176" s="114"/>
      <c r="CS176" s="114"/>
      <c r="CT176" s="114"/>
      <c r="CU176" s="114"/>
      <c r="CV176" s="114"/>
      <c r="CW176" s="114"/>
      <c r="CX176" s="114"/>
      <c r="CY176" s="114"/>
      <c r="CZ176" s="114"/>
      <c r="DA176" s="114"/>
      <c r="DB176" s="114"/>
      <c r="DC176" s="114"/>
      <c r="DD176" s="114"/>
      <c r="DE176" s="114"/>
      <c r="DF176" s="114"/>
      <c r="DG176" s="114"/>
      <c r="DH176" s="114"/>
      <c r="DI176" s="114"/>
      <c r="DJ176" s="114"/>
      <c r="DK176" s="114"/>
      <c r="DL176" s="114"/>
      <c r="DM176" s="114"/>
      <c r="DN176" s="114"/>
      <c r="DO176" s="114"/>
      <c r="DP176" s="114"/>
      <c r="DQ176" s="114"/>
      <c r="DR176" s="114"/>
      <c r="DS176" s="114"/>
      <c r="DT176" s="114"/>
      <c r="DU176" s="114"/>
      <c r="DV176" s="114"/>
      <c r="DW176" s="114"/>
      <c r="DX176" s="114"/>
      <c r="DY176" s="114"/>
      <c r="DZ176" s="114"/>
      <c r="EA176" s="114"/>
      <c r="EB176" s="114"/>
      <c r="EC176" s="114"/>
      <c r="ED176" s="114"/>
      <c r="EE176" s="114"/>
      <c r="EF176" s="114"/>
      <c r="EG176" s="114"/>
      <c r="EH176" s="114"/>
      <c r="EI176" s="114"/>
      <c r="EJ176" s="114"/>
      <c r="EK176" s="114"/>
      <c r="EL176" s="114"/>
      <c r="EM176" s="114"/>
      <c r="EN176" s="114"/>
      <c r="EO176" s="114"/>
      <c r="EP176" s="114"/>
      <c r="EQ176" s="114"/>
      <c r="ER176" s="114"/>
      <c r="ES176" s="114"/>
      <c r="ET176" s="114"/>
      <c r="EU176" s="114"/>
      <c r="EV176" s="114"/>
      <c r="EW176" s="114"/>
      <c r="EX176" s="114"/>
      <c r="EY176" s="114"/>
      <c r="EZ176" s="114"/>
      <c r="FA176" s="114"/>
      <c r="FB176" s="114"/>
      <c r="FC176" s="114"/>
      <c r="FD176" s="114"/>
      <c r="FE176" s="114"/>
      <c r="FF176" s="114"/>
      <c r="FG176" s="114"/>
      <c r="FH176" s="114"/>
      <c r="FI176" s="114"/>
      <c r="FJ176" s="114"/>
      <c r="FK176" s="114"/>
      <c r="FL176" s="114"/>
      <c r="FM176" s="114"/>
      <c r="FN176" s="114"/>
      <c r="FO176" s="114"/>
      <c r="FP176" s="114"/>
      <c r="FQ176" s="114"/>
      <c r="FR176" s="114"/>
      <c r="FS176" s="114"/>
      <c r="FT176" s="114"/>
      <c r="FU176" s="114"/>
      <c r="FV176" s="114"/>
      <c r="FW176" s="114"/>
      <c r="FX176" s="114"/>
      <c r="FY176" s="114"/>
      <c r="FZ176" s="114"/>
      <c r="GA176" s="114"/>
      <c r="GB176" s="114"/>
      <c r="GC176" s="114"/>
      <c r="GD176" s="114"/>
      <c r="GE176" s="114"/>
      <c r="GF176" s="114"/>
      <c r="GG176" s="114"/>
      <c r="GH176" s="114"/>
      <c r="GI176" s="114"/>
      <c r="GJ176" s="114"/>
      <c r="GK176" s="114"/>
      <c r="GL176" s="114"/>
      <c r="GM176" s="114"/>
      <c r="GN176" s="114"/>
      <c r="GO176" s="114"/>
      <c r="GP176" s="114"/>
      <c r="GQ176" s="114"/>
      <c r="GR176" s="114"/>
      <c r="GS176" s="114"/>
      <c r="GT176" s="114"/>
      <c r="GU176" s="114"/>
      <c r="GV176" s="114"/>
      <c r="GW176" s="114"/>
      <c r="GX176" s="114"/>
      <c r="GY176" s="114"/>
      <c r="GZ176" s="114"/>
      <c r="HA176" s="114"/>
      <c r="HB176" s="114"/>
      <c r="HC176" s="114"/>
      <c r="HD176" s="114"/>
      <c r="HE176" s="114"/>
      <c r="HF176" s="114"/>
      <c r="HG176" s="114"/>
      <c r="HH176" s="114"/>
      <c r="HI176" s="114"/>
      <c r="HJ176" s="114"/>
      <c r="HK176" s="114"/>
      <c r="HL176" s="114"/>
      <c r="HM176" s="114"/>
      <c r="HN176" s="114"/>
      <c r="HO176" s="114"/>
      <c r="HP176" s="114"/>
      <c r="HQ176" s="114"/>
      <c r="HR176" s="114"/>
      <c r="HS176" s="114"/>
      <c r="HT176" s="114"/>
      <c r="HU176" s="114"/>
      <c r="HV176" s="114"/>
      <c r="HW176" s="114"/>
      <c r="HX176" s="114"/>
      <c r="HY176" s="114"/>
      <c r="HZ176" s="114"/>
      <c r="IA176" s="114"/>
      <c r="IB176" s="114"/>
    </row>
    <row r="177" s="98" customFormat="1" ht="25" customHeight="1" spans="1:236">
      <c r="A177" s="112"/>
      <c r="B177" s="107">
        <v>2010301</v>
      </c>
      <c r="C177" s="110" t="s">
        <v>55</v>
      </c>
      <c r="D177" s="109">
        <f t="shared" ref="D177:D182" si="338">E177+W177+AO177+AY177</f>
        <v>2387036.792</v>
      </c>
      <c r="E177" s="109">
        <f t="shared" ref="E177:E182" si="339">F177+M177+U177+V177</f>
        <v>1361208</v>
      </c>
      <c r="F177" s="109">
        <f t="shared" ref="F177:F182" si="340">G177+H177+L177</f>
        <v>1361208</v>
      </c>
      <c r="G177" s="109">
        <v>662592</v>
      </c>
      <c r="H177" s="109">
        <f t="shared" ref="H177:H182" si="341">I177+J177+K177</f>
        <v>643400</v>
      </c>
      <c r="I177" s="109">
        <v>550650</v>
      </c>
      <c r="J177" s="109">
        <v>38750</v>
      </c>
      <c r="K177" s="109">
        <v>54000</v>
      </c>
      <c r="L177" s="109">
        <v>55216</v>
      </c>
      <c r="M177" s="109">
        <f t="shared" ref="M177:M182" si="342">N177+O177+P177</f>
        <v>0</v>
      </c>
      <c r="N177" s="109"/>
      <c r="O177" s="109"/>
      <c r="P177" s="109">
        <f t="shared" ref="P177:P182" si="343">Q177+R177+S177+T177</f>
        <v>0</v>
      </c>
      <c r="Q177" s="109"/>
      <c r="R177" s="109"/>
      <c r="S177" s="109"/>
      <c r="T177" s="109"/>
      <c r="U177" s="109"/>
      <c r="V177" s="109"/>
      <c r="W177" s="109">
        <f t="shared" ref="W177:W182" si="344">X177+AE177+AM177+AN177</f>
        <v>0</v>
      </c>
      <c r="X177" s="109">
        <f t="shared" ref="X177:X182" si="345">Y177+Z177+AD177</f>
        <v>0</v>
      </c>
      <c r="Y177" s="109"/>
      <c r="Z177" s="109">
        <f t="shared" ref="Z177:Z182" si="346">AA177+AB177+AC177</f>
        <v>0</v>
      </c>
      <c r="AA177" s="109"/>
      <c r="AB177" s="109"/>
      <c r="AC177" s="109"/>
      <c r="AD177" s="109"/>
      <c r="AE177" s="109">
        <f t="shared" ref="AE177:AE182" si="347">AF177+AG177+AH177</f>
        <v>0</v>
      </c>
      <c r="AF177" s="109"/>
      <c r="AG177" s="109"/>
      <c r="AH177" s="109">
        <f t="shared" ref="AH177:AH182" si="348">AI177+AJ177+AK177+AL177</f>
        <v>0</v>
      </c>
      <c r="AI177" s="109"/>
      <c r="AJ177" s="109"/>
      <c r="AK177" s="109"/>
      <c r="AL177" s="109"/>
      <c r="AM177" s="109"/>
      <c r="AN177" s="109"/>
      <c r="AO177" s="109">
        <f t="shared" ref="AO177:AO182" si="349">AR177+AS177+AT177+AU177+AV177+AW177+AX177</f>
        <v>983708.792</v>
      </c>
      <c r="AP177" s="109">
        <v>100000</v>
      </c>
      <c r="AQ177" s="109">
        <v>500000</v>
      </c>
      <c r="AR177" s="109">
        <v>747200</v>
      </c>
      <c r="AS177" s="109">
        <v>54108.792</v>
      </c>
      <c r="AT177" s="109">
        <v>152400</v>
      </c>
      <c r="AU177" s="109"/>
      <c r="AV177" s="109"/>
      <c r="AW177" s="109">
        <v>30000</v>
      </c>
      <c r="AX177" s="109"/>
      <c r="AY177" s="109">
        <f t="shared" ref="AY177:AY182" si="350">AZ177</f>
        <v>42120</v>
      </c>
      <c r="AZ177" s="109">
        <v>42120</v>
      </c>
      <c r="BA177" s="113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4"/>
      <c r="BZ177" s="114"/>
      <c r="CA177" s="114"/>
      <c r="CB177" s="114"/>
      <c r="CC177" s="114"/>
      <c r="CD177" s="114"/>
      <c r="CE177" s="114"/>
      <c r="CF177" s="114"/>
      <c r="CG177" s="114"/>
      <c r="CH177" s="114"/>
      <c r="CI177" s="114"/>
      <c r="CJ177" s="114"/>
      <c r="CK177" s="114"/>
      <c r="CL177" s="114"/>
      <c r="CM177" s="114"/>
      <c r="CN177" s="114"/>
      <c r="CO177" s="114"/>
      <c r="CP177" s="114"/>
      <c r="CQ177" s="114"/>
      <c r="CR177" s="114"/>
      <c r="CS177" s="114"/>
      <c r="CT177" s="114"/>
      <c r="CU177" s="114"/>
      <c r="CV177" s="114"/>
      <c r="CW177" s="114"/>
      <c r="CX177" s="114"/>
      <c r="CY177" s="114"/>
      <c r="CZ177" s="114"/>
      <c r="DA177" s="114"/>
      <c r="DB177" s="114"/>
      <c r="DC177" s="114"/>
      <c r="DD177" s="114"/>
      <c r="DE177" s="114"/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4"/>
      <c r="DQ177" s="114"/>
      <c r="DR177" s="114"/>
      <c r="DS177" s="114"/>
      <c r="DT177" s="114"/>
      <c r="DU177" s="114"/>
      <c r="DV177" s="114"/>
      <c r="DW177" s="114"/>
      <c r="DX177" s="114"/>
      <c r="DY177" s="114"/>
      <c r="DZ177" s="114"/>
      <c r="EA177" s="114"/>
      <c r="EB177" s="114"/>
      <c r="EC177" s="114"/>
      <c r="ED177" s="114"/>
      <c r="EE177" s="114"/>
      <c r="EF177" s="114"/>
      <c r="EG177" s="114"/>
      <c r="EH177" s="114"/>
      <c r="EI177" s="114"/>
      <c r="EJ177" s="114"/>
      <c r="EK177" s="114"/>
      <c r="EL177" s="114"/>
      <c r="EM177" s="114"/>
      <c r="EN177" s="114"/>
      <c r="EO177" s="114"/>
      <c r="EP177" s="114"/>
      <c r="EQ177" s="114"/>
      <c r="ER177" s="114"/>
      <c r="ES177" s="114"/>
      <c r="ET177" s="114"/>
      <c r="EU177" s="114"/>
      <c r="EV177" s="114"/>
      <c r="EW177" s="114"/>
      <c r="EX177" s="114"/>
      <c r="EY177" s="114"/>
      <c r="EZ177" s="114"/>
      <c r="FA177" s="114"/>
      <c r="FB177" s="114"/>
      <c r="FC177" s="114"/>
      <c r="FD177" s="114"/>
      <c r="FE177" s="114"/>
      <c r="FF177" s="114"/>
      <c r="FG177" s="114"/>
      <c r="FH177" s="114"/>
      <c r="FI177" s="114"/>
      <c r="FJ177" s="114"/>
      <c r="FK177" s="114"/>
      <c r="FL177" s="114"/>
      <c r="FM177" s="114"/>
      <c r="FN177" s="114"/>
      <c r="FO177" s="114"/>
      <c r="FP177" s="114"/>
      <c r="FQ177" s="114"/>
      <c r="FR177" s="114"/>
      <c r="FS177" s="114"/>
      <c r="FT177" s="114"/>
      <c r="FU177" s="114"/>
      <c r="FV177" s="114"/>
      <c r="FW177" s="114"/>
      <c r="FX177" s="114"/>
      <c r="FY177" s="114"/>
      <c r="FZ177" s="114"/>
      <c r="GA177" s="114"/>
      <c r="GB177" s="114"/>
      <c r="GC177" s="114"/>
      <c r="GD177" s="114"/>
      <c r="GE177" s="114"/>
      <c r="GF177" s="114"/>
      <c r="GG177" s="114"/>
      <c r="GH177" s="114"/>
      <c r="GI177" s="114"/>
      <c r="GJ177" s="114"/>
      <c r="GK177" s="114"/>
      <c r="GL177" s="114"/>
      <c r="GM177" s="114"/>
      <c r="GN177" s="114"/>
      <c r="GO177" s="114"/>
      <c r="GP177" s="114"/>
      <c r="GQ177" s="114"/>
      <c r="GR177" s="114"/>
      <c r="GS177" s="114"/>
      <c r="GT177" s="114"/>
      <c r="GU177" s="114"/>
      <c r="GV177" s="114"/>
      <c r="GW177" s="114"/>
      <c r="GX177" s="114"/>
      <c r="GY177" s="114"/>
      <c r="GZ177" s="114"/>
      <c r="HA177" s="114"/>
      <c r="HB177" s="114"/>
      <c r="HC177" s="114"/>
      <c r="HD177" s="114"/>
      <c r="HE177" s="114"/>
      <c r="HF177" s="114"/>
      <c r="HG177" s="114"/>
      <c r="HH177" s="114"/>
      <c r="HI177" s="114"/>
      <c r="HJ177" s="114"/>
      <c r="HK177" s="114"/>
      <c r="HL177" s="114"/>
      <c r="HM177" s="114"/>
      <c r="HN177" s="114"/>
      <c r="HO177" s="114"/>
      <c r="HP177" s="114"/>
      <c r="HQ177" s="114"/>
      <c r="HR177" s="114"/>
      <c r="HS177" s="114"/>
      <c r="HT177" s="114"/>
      <c r="HU177" s="114"/>
      <c r="HV177" s="114"/>
      <c r="HW177" s="114"/>
      <c r="HX177" s="114"/>
      <c r="HY177" s="114"/>
      <c r="HZ177" s="114"/>
      <c r="IA177" s="114"/>
      <c r="IB177" s="114"/>
    </row>
    <row r="178" s="98" customFormat="1" ht="25" customHeight="1" spans="1:236">
      <c r="A178" s="112"/>
      <c r="B178" s="107">
        <v>2010350</v>
      </c>
      <c r="C178" s="110" t="s">
        <v>56</v>
      </c>
      <c r="D178" s="109">
        <f t="shared" si="338"/>
        <v>3802110</v>
      </c>
      <c r="E178" s="109">
        <f t="shared" si="339"/>
        <v>0</v>
      </c>
      <c r="F178" s="109">
        <f t="shared" si="340"/>
        <v>0</v>
      </c>
      <c r="G178" s="109"/>
      <c r="H178" s="109">
        <f t="shared" si="341"/>
        <v>0</v>
      </c>
      <c r="I178" s="109"/>
      <c r="J178" s="109"/>
      <c r="K178" s="109"/>
      <c r="L178" s="109"/>
      <c r="M178" s="109">
        <f t="shared" si="342"/>
        <v>0</v>
      </c>
      <c r="N178" s="109"/>
      <c r="O178" s="109"/>
      <c r="P178" s="109">
        <f t="shared" si="343"/>
        <v>0</v>
      </c>
      <c r="Q178" s="109"/>
      <c r="R178" s="109"/>
      <c r="S178" s="109"/>
      <c r="T178" s="109"/>
      <c r="U178" s="109"/>
      <c r="V178" s="109"/>
      <c r="W178" s="109">
        <f t="shared" si="344"/>
        <v>3802110</v>
      </c>
      <c r="X178" s="109">
        <f t="shared" si="345"/>
        <v>3679326</v>
      </c>
      <c r="Y178" s="109">
        <v>1813224</v>
      </c>
      <c r="Z178" s="109">
        <f t="shared" si="346"/>
        <v>1715000</v>
      </c>
      <c r="AA178" s="109">
        <v>1482600</v>
      </c>
      <c r="AB178" s="109">
        <v>107000</v>
      </c>
      <c r="AC178" s="109">
        <v>125400</v>
      </c>
      <c r="AD178" s="109">
        <v>151102</v>
      </c>
      <c r="AE178" s="109">
        <f t="shared" si="347"/>
        <v>0</v>
      </c>
      <c r="AF178" s="109"/>
      <c r="AG178" s="109"/>
      <c r="AH178" s="109">
        <f t="shared" si="348"/>
        <v>0</v>
      </c>
      <c r="AI178" s="109"/>
      <c r="AJ178" s="109"/>
      <c r="AK178" s="109"/>
      <c r="AL178" s="109"/>
      <c r="AM178" s="109"/>
      <c r="AN178" s="109">
        <v>122784</v>
      </c>
      <c r="AO178" s="109">
        <f t="shared" si="349"/>
        <v>0</v>
      </c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>
        <f t="shared" si="350"/>
        <v>0</v>
      </c>
      <c r="AZ178" s="109"/>
      <c r="BA178" s="113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114"/>
      <c r="CA178" s="114"/>
      <c r="CB178" s="114"/>
      <c r="CC178" s="114"/>
      <c r="CD178" s="114"/>
      <c r="CE178" s="114"/>
      <c r="CF178" s="114"/>
      <c r="CG178" s="114"/>
      <c r="CH178" s="114"/>
      <c r="CI178" s="114"/>
      <c r="CJ178" s="114"/>
      <c r="CK178" s="114"/>
      <c r="CL178" s="114"/>
      <c r="CM178" s="114"/>
      <c r="CN178" s="114"/>
      <c r="CO178" s="114"/>
      <c r="CP178" s="114"/>
      <c r="CQ178" s="114"/>
      <c r="CR178" s="114"/>
      <c r="CS178" s="114"/>
      <c r="CT178" s="114"/>
      <c r="CU178" s="114"/>
      <c r="CV178" s="114"/>
      <c r="CW178" s="114"/>
      <c r="CX178" s="114"/>
      <c r="CY178" s="114"/>
      <c r="CZ178" s="114"/>
      <c r="DA178" s="114"/>
      <c r="DB178" s="114"/>
      <c r="DC178" s="114"/>
      <c r="DD178" s="114"/>
      <c r="DE178" s="114"/>
      <c r="DF178" s="114"/>
      <c r="DG178" s="114"/>
      <c r="DH178" s="114"/>
      <c r="DI178" s="114"/>
      <c r="DJ178" s="114"/>
      <c r="DK178" s="114"/>
      <c r="DL178" s="114"/>
      <c r="DM178" s="114"/>
      <c r="DN178" s="114"/>
      <c r="DO178" s="114"/>
      <c r="DP178" s="114"/>
      <c r="DQ178" s="114"/>
      <c r="DR178" s="114"/>
      <c r="DS178" s="114"/>
      <c r="DT178" s="114"/>
      <c r="DU178" s="114"/>
      <c r="DV178" s="114"/>
      <c r="DW178" s="114"/>
      <c r="DX178" s="114"/>
      <c r="DY178" s="114"/>
      <c r="DZ178" s="114"/>
      <c r="EA178" s="114"/>
      <c r="EB178" s="114"/>
      <c r="EC178" s="114"/>
      <c r="ED178" s="114"/>
      <c r="EE178" s="114"/>
      <c r="EF178" s="114"/>
      <c r="EG178" s="114"/>
      <c r="EH178" s="114"/>
      <c r="EI178" s="114"/>
      <c r="EJ178" s="114"/>
      <c r="EK178" s="114"/>
      <c r="EL178" s="114"/>
      <c r="EM178" s="114"/>
      <c r="EN178" s="114"/>
      <c r="EO178" s="114"/>
      <c r="EP178" s="114"/>
      <c r="EQ178" s="114"/>
      <c r="ER178" s="114"/>
      <c r="ES178" s="114"/>
      <c r="ET178" s="114"/>
      <c r="EU178" s="114"/>
      <c r="EV178" s="114"/>
      <c r="EW178" s="114"/>
      <c r="EX178" s="114"/>
      <c r="EY178" s="114"/>
      <c r="EZ178" s="114"/>
      <c r="FA178" s="114"/>
      <c r="FB178" s="114"/>
      <c r="FC178" s="114"/>
      <c r="FD178" s="114"/>
      <c r="FE178" s="114"/>
      <c r="FF178" s="114"/>
      <c r="FG178" s="114"/>
      <c r="FH178" s="114"/>
      <c r="FI178" s="114"/>
      <c r="FJ178" s="114"/>
      <c r="FK178" s="114"/>
      <c r="FL178" s="114"/>
      <c r="FM178" s="114"/>
      <c r="FN178" s="114"/>
      <c r="FO178" s="114"/>
      <c r="FP178" s="114"/>
      <c r="FQ178" s="114"/>
      <c r="FR178" s="114"/>
      <c r="FS178" s="114"/>
      <c r="FT178" s="114"/>
      <c r="FU178" s="114"/>
      <c r="FV178" s="114"/>
      <c r="FW178" s="114"/>
      <c r="FX178" s="114"/>
      <c r="FY178" s="114"/>
      <c r="FZ178" s="114"/>
      <c r="GA178" s="114"/>
      <c r="GB178" s="114"/>
      <c r="GC178" s="114"/>
      <c r="GD178" s="114"/>
      <c r="GE178" s="114"/>
      <c r="GF178" s="114"/>
      <c r="GG178" s="114"/>
      <c r="GH178" s="114"/>
      <c r="GI178" s="114"/>
      <c r="GJ178" s="114"/>
      <c r="GK178" s="114"/>
      <c r="GL178" s="114"/>
      <c r="GM178" s="114"/>
      <c r="GN178" s="114"/>
      <c r="GO178" s="114"/>
      <c r="GP178" s="114"/>
      <c r="GQ178" s="114"/>
      <c r="GR178" s="114"/>
      <c r="GS178" s="114"/>
      <c r="GT178" s="114"/>
      <c r="GU178" s="114"/>
      <c r="GV178" s="114"/>
      <c r="GW178" s="114"/>
      <c r="GX178" s="114"/>
      <c r="GY178" s="114"/>
      <c r="GZ178" s="114"/>
      <c r="HA178" s="114"/>
      <c r="HB178" s="114"/>
      <c r="HC178" s="114"/>
      <c r="HD178" s="114"/>
      <c r="HE178" s="114"/>
      <c r="HF178" s="114"/>
      <c r="HG178" s="114"/>
      <c r="HH178" s="114"/>
      <c r="HI178" s="114"/>
      <c r="HJ178" s="114"/>
      <c r="HK178" s="114"/>
      <c r="HL178" s="114"/>
      <c r="HM178" s="114"/>
      <c r="HN178" s="114"/>
      <c r="HO178" s="114"/>
      <c r="HP178" s="114"/>
      <c r="HQ178" s="114"/>
      <c r="HR178" s="114"/>
      <c r="HS178" s="114"/>
      <c r="HT178" s="114"/>
      <c r="HU178" s="114"/>
      <c r="HV178" s="114"/>
      <c r="HW178" s="114"/>
      <c r="HX178" s="114"/>
      <c r="HY178" s="114"/>
      <c r="HZ178" s="114"/>
      <c r="IA178" s="114"/>
      <c r="IB178" s="114"/>
    </row>
    <row r="179" s="98" customFormat="1" ht="27" customHeight="1" spans="1:236">
      <c r="A179" s="112"/>
      <c r="B179" s="107">
        <v>2080505</v>
      </c>
      <c r="C179" s="111" t="s">
        <v>57</v>
      </c>
      <c r="D179" s="109">
        <f t="shared" si="338"/>
        <v>741956</v>
      </c>
      <c r="E179" s="109">
        <f t="shared" si="339"/>
        <v>194119</v>
      </c>
      <c r="F179" s="109">
        <f t="shared" si="340"/>
        <v>0</v>
      </c>
      <c r="G179" s="109"/>
      <c r="H179" s="109">
        <f t="shared" si="341"/>
        <v>0</v>
      </c>
      <c r="I179" s="109"/>
      <c r="J179" s="109"/>
      <c r="K179" s="109"/>
      <c r="L179" s="109"/>
      <c r="M179" s="109">
        <f t="shared" si="342"/>
        <v>194119</v>
      </c>
      <c r="N179" s="109">
        <v>194119</v>
      </c>
      <c r="O179" s="109"/>
      <c r="P179" s="109">
        <f t="shared" si="343"/>
        <v>0</v>
      </c>
      <c r="Q179" s="109"/>
      <c r="R179" s="109"/>
      <c r="S179" s="109"/>
      <c r="T179" s="109"/>
      <c r="U179" s="109"/>
      <c r="V179" s="109"/>
      <c r="W179" s="109">
        <f t="shared" si="344"/>
        <v>547837</v>
      </c>
      <c r="X179" s="109">
        <f t="shared" si="345"/>
        <v>0</v>
      </c>
      <c r="Y179" s="109"/>
      <c r="Z179" s="109">
        <f t="shared" si="346"/>
        <v>0</v>
      </c>
      <c r="AA179" s="109"/>
      <c r="AB179" s="109"/>
      <c r="AC179" s="109"/>
      <c r="AD179" s="109"/>
      <c r="AE179" s="109">
        <f t="shared" si="347"/>
        <v>547837</v>
      </c>
      <c r="AF179" s="109">
        <v>547837</v>
      </c>
      <c r="AG179" s="109"/>
      <c r="AH179" s="109">
        <f t="shared" si="348"/>
        <v>0</v>
      </c>
      <c r="AI179" s="109"/>
      <c r="AJ179" s="109"/>
      <c r="AK179" s="109"/>
      <c r="AL179" s="109"/>
      <c r="AM179" s="109"/>
      <c r="AN179" s="109"/>
      <c r="AO179" s="109">
        <f t="shared" si="349"/>
        <v>0</v>
      </c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>
        <f t="shared" si="350"/>
        <v>0</v>
      </c>
      <c r="AZ179" s="109"/>
      <c r="BA179" s="113"/>
      <c r="BB179" s="114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  <c r="BY179" s="114"/>
      <c r="BZ179" s="114"/>
      <c r="CA179" s="114"/>
      <c r="CB179" s="114"/>
      <c r="CC179" s="114"/>
      <c r="CD179" s="114"/>
      <c r="CE179" s="114"/>
      <c r="CF179" s="114"/>
      <c r="CG179" s="114"/>
      <c r="CH179" s="114"/>
      <c r="CI179" s="114"/>
      <c r="CJ179" s="114"/>
      <c r="CK179" s="114"/>
      <c r="CL179" s="114"/>
      <c r="CM179" s="114"/>
      <c r="CN179" s="114"/>
      <c r="CO179" s="114"/>
      <c r="CP179" s="114"/>
      <c r="CQ179" s="114"/>
      <c r="CR179" s="114"/>
      <c r="CS179" s="114"/>
      <c r="CT179" s="114"/>
      <c r="CU179" s="114"/>
      <c r="CV179" s="114"/>
      <c r="CW179" s="114"/>
      <c r="CX179" s="114"/>
      <c r="CY179" s="114"/>
      <c r="CZ179" s="114"/>
      <c r="DA179" s="114"/>
      <c r="DB179" s="114"/>
      <c r="DC179" s="114"/>
      <c r="DD179" s="114"/>
      <c r="DE179" s="114"/>
      <c r="DF179" s="114"/>
      <c r="DG179" s="114"/>
      <c r="DH179" s="114"/>
      <c r="DI179" s="114"/>
      <c r="DJ179" s="114"/>
      <c r="DK179" s="114"/>
      <c r="DL179" s="114"/>
      <c r="DM179" s="114"/>
      <c r="DN179" s="114"/>
      <c r="DO179" s="114"/>
      <c r="DP179" s="114"/>
      <c r="DQ179" s="114"/>
      <c r="DR179" s="114"/>
      <c r="DS179" s="114"/>
      <c r="DT179" s="114"/>
      <c r="DU179" s="114"/>
      <c r="DV179" s="114"/>
      <c r="DW179" s="114"/>
      <c r="DX179" s="114"/>
      <c r="DY179" s="114"/>
      <c r="DZ179" s="114"/>
      <c r="EA179" s="114"/>
      <c r="EB179" s="114"/>
      <c r="EC179" s="114"/>
      <c r="ED179" s="114"/>
      <c r="EE179" s="114"/>
      <c r="EF179" s="114"/>
      <c r="EG179" s="114"/>
      <c r="EH179" s="114"/>
      <c r="EI179" s="114"/>
      <c r="EJ179" s="114"/>
      <c r="EK179" s="114"/>
      <c r="EL179" s="114"/>
      <c r="EM179" s="114"/>
      <c r="EN179" s="114"/>
      <c r="EO179" s="114"/>
      <c r="EP179" s="114"/>
      <c r="EQ179" s="114"/>
      <c r="ER179" s="114"/>
      <c r="ES179" s="114"/>
      <c r="ET179" s="114"/>
      <c r="EU179" s="114"/>
      <c r="EV179" s="114"/>
      <c r="EW179" s="114"/>
      <c r="EX179" s="114"/>
      <c r="EY179" s="114"/>
      <c r="EZ179" s="114"/>
      <c r="FA179" s="114"/>
      <c r="FB179" s="114"/>
      <c r="FC179" s="114"/>
      <c r="FD179" s="114"/>
      <c r="FE179" s="114"/>
      <c r="FF179" s="114"/>
      <c r="FG179" s="114"/>
      <c r="FH179" s="114"/>
      <c r="FI179" s="114"/>
      <c r="FJ179" s="114"/>
      <c r="FK179" s="114"/>
      <c r="FL179" s="114"/>
      <c r="FM179" s="114"/>
      <c r="FN179" s="114"/>
      <c r="FO179" s="114"/>
      <c r="FP179" s="114"/>
      <c r="FQ179" s="114"/>
      <c r="FR179" s="114"/>
      <c r="FS179" s="114"/>
      <c r="FT179" s="114"/>
      <c r="FU179" s="114"/>
      <c r="FV179" s="114"/>
      <c r="FW179" s="114"/>
      <c r="FX179" s="114"/>
      <c r="FY179" s="114"/>
      <c r="FZ179" s="114"/>
      <c r="GA179" s="114"/>
      <c r="GB179" s="114"/>
      <c r="GC179" s="114"/>
      <c r="GD179" s="114"/>
      <c r="GE179" s="114"/>
      <c r="GF179" s="114"/>
      <c r="GG179" s="114"/>
      <c r="GH179" s="114"/>
      <c r="GI179" s="114"/>
      <c r="GJ179" s="114"/>
      <c r="GK179" s="114"/>
      <c r="GL179" s="114"/>
      <c r="GM179" s="114"/>
      <c r="GN179" s="114"/>
      <c r="GO179" s="114"/>
      <c r="GP179" s="114"/>
      <c r="GQ179" s="114"/>
      <c r="GR179" s="114"/>
      <c r="GS179" s="114"/>
      <c r="GT179" s="114"/>
      <c r="GU179" s="114"/>
      <c r="GV179" s="114"/>
      <c r="GW179" s="114"/>
      <c r="GX179" s="114"/>
      <c r="GY179" s="114"/>
      <c r="GZ179" s="114"/>
      <c r="HA179" s="114"/>
      <c r="HB179" s="114"/>
      <c r="HC179" s="114"/>
      <c r="HD179" s="114"/>
      <c r="HE179" s="114"/>
      <c r="HF179" s="114"/>
      <c r="HG179" s="114"/>
      <c r="HH179" s="114"/>
      <c r="HI179" s="114"/>
      <c r="HJ179" s="114"/>
      <c r="HK179" s="114"/>
      <c r="HL179" s="114"/>
      <c r="HM179" s="114"/>
      <c r="HN179" s="114"/>
      <c r="HO179" s="114"/>
      <c r="HP179" s="114"/>
      <c r="HQ179" s="114"/>
      <c r="HR179" s="114"/>
      <c r="HS179" s="114"/>
      <c r="HT179" s="114"/>
      <c r="HU179" s="114"/>
      <c r="HV179" s="114"/>
      <c r="HW179" s="114"/>
      <c r="HX179" s="114"/>
      <c r="HY179" s="114"/>
      <c r="HZ179" s="114"/>
      <c r="IA179" s="114"/>
      <c r="IB179" s="114"/>
    </row>
    <row r="180" s="98" customFormat="1" ht="25" customHeight="1" spans="1:236">
      <c r="A180" s="112"/>
      <c r="B180" s="107">
        <v>2101101</v>
      </c>
      <c r="C180" s="110" t="s">
        <v>58</v>
      </c>
      <c r="D180" s="109">
        <f t="shared" si="338"/>
        <v>82907</v>
      </c>
      <c r="E180" s="109">
        <f t="shared" si="339"/>
        <v>82907</v>
      </c>
      <c r="F180" s="109">
        <f t="shared" si="340"/>
        <v>0</v>
      </c>
      <c r="G180" s="109"/>
      <c r="H180" s="109">
        <f t="shared" si="341"/>
        <v>0</v>
      </c>
      <c r="I180" s="109"/>
      <c r="J180" s="109"/>
      <c r="K180" s="109"/>
      <c r="L180" s="109"/>
      <c r="M180" s="109">
        <f t="shared" si="342"/>
        <v>82907</v>
      </c>
      <c r="N180" s="109"/>
      <c r="O180" s="109">
        <v>72795</v>
      </c>
      <c r="P180" s="109">
        <f t="shared" si="343"/>
        <v>10112</v>
      </c>
      <c r="Q180" s="109">
        <v>2426</v>
      </c>
      <c r="R180" s="109">
        <v>6066</v>
      </c>
      <c r="S180" s="109">
        <v>1620</v>
      </c>
      <c r="T180" s="109">
        <v>0</v>
      </c>
      <c r="U180" s="109"/>
      <c r="V180" s="109"/>
      <c r="W180" s="109">
        <f t="shared" si="344"/>
        <v>0</v>
      </c>
      <c r="X180" s="109">
        <f t="shared" si="345"/>
        <v>0</v>
      </c>
      <c r="Y180" s="109"/>
      <c r="Z180" s="109">
        <f t="shared" si="346"/>
        <v>0</v>
      </c>
      <c r="AA180" s="109"/>
      <c r="AB180" s="109"/>
      <c r="AC180" s="109"/>
      <c r="AD180" s="109"/>
      <c r="AE180" s="109">
        <f t="shared" si="347"/>
        <v>0</v>
      </c>
      <c r="AF180" s="109"/>
      <c r="AG180" s="109"/>
      <c r="AH180" s="109">
        <f t="shared" si="348"/>
        <v>0</v>
      </c>
      <c r="AI180" s="109"/>
      <c r="AJ180" s="109"/>
      <c r="AK180" s="109"/>
      <c r="AL180" s="109"/>
      <c r="AM180" s="109"/>
      <c r="AN180" s="109"/>
      <c r="AO180" s="109">
        <f t="shared" si="349"/>
        <v>0</v>
      </c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>
        <f t="shared" si="350"/>
        <v>0</v>
      </c>
      <c r="AZ180" s="109"/>
      <c r="BA180" s="113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4"/>
      <c r="BZ180" s="114"/>
      <c r="CA180" s="114"/>
      <c r="CB180" s="114"/>
      <c r="CC180" s="114"/>
      <c r="CD180" s="114"/>
      <c r="CE180" s="114"/>
      <c r="CF180" s="114"/>
      <c r="CG180" s="114"/>
      <c r="CH180" s="114"/>
      <c r="CI180" s="114"/>
      <c r="CJ180" s="114"/>
      <c r="CK180" s="114"/>
      <c r="CL180" s="114"/>
      <c r="CM180" s="114"/>
      <c r="CN180" s="114"/>
      <c r="CO180" s="114"/>
      <c r="CP180" s="114"/>
      <c r="CQ180" s="114"/>
      <c r="CR180" s="114"/>
      <c r="CS180" s="114"/>
      <c r="CT180" s="114"/>
      <c r="CU180" s="114"/>
      <c r="CV180" s="114"/>
      <c r="CW180" s="114"/>
      <c r="CX180" s="114"/>
      <c r="CY180" s="114"/>
      <c r="CZ180" s="114"/>
      <c r="DA180" s="114"/>
      <c r="DB180" s="114"/>
      <c r="DC180" s="114"/>
      <c r="DD180" s="114"/>
      <c r="DE180" s="114"/>
      <c r="DF180" s="114"/>
      <c r="DG180" s="114"/>
      <c r="DH180" s="114"/>
      <c r="DI180" s="114"/>
      <c r="DJ180" s="114"/>
      <c r="DK180" s="114"/>
      <c r="DL180" s="114"/>
      <c r="DM180" s="114"/>
      <c r="DN180" s="114"/>
      <c r="DO180" s="114"/>
      <c r="DP180" s="114"/>
      <c r="DQ180" s="114"/>
      <c r="DR180" s="114"/>
      <c r="DS180" s="114"/>
      <c r="DT180" s="114"/>
      <c r="DU180" s="114"/>
      <c r="DV180" s="114"/>
      <c r="DW180" s="114"/>
      <c r="DX180" s="114"/>
      <c r="DY180" s="114"/>
      <c r="DZ180" s="114"/>
      <c r="EA180" s="114"/>
      <c r="EB180" s="114"/>
      <c r="EC180" s="114"/>
      <c r="ED180" s="114"/>
      <c r="EE180" s="114"/>
      <c r="EF180" s="114"/>
      <c r="EG180" s="114"/>
      <c r="EH180" s="114"/>
      <c r="EI180" s="114"/>
      <c r="EJ180" s="114"/>
      <c r="EK180" s="114"/>
      <c r="EL180" s="114"/>
      <c r="EM180" s="114"/>
      <c r="EN180" s="114"/>
      <c r="EO180" s="114"/>
      <c r="EP180" s="114"/>
      <c r="EQ180" s="114"/>
      <c r="ER180" s="114"/>
      <c r="ES180" s="114"/>
      <c r="ET180" s="114"/>
      <c r="EU180" s="114"/>
      <c r="EV180" s="114"/>
      <c r="EW180" s="114"/>
      <c r="EX180" s="114"/>
      <c r="EY180" s="114"/>
      <c r="EZ180" s="114"/>
      <c r="FA180" s="114"/>
      <c r="FB180" s="114"/>
      <c r="FC180" s="114"/>
      <c r="FD180" s="114"/>
      <c r="FE180" s="114"/>
      <c r="FF180" s="114"/>
      <c r="FG180" s="114"/>
      <c r="FH180" s="114"/>
      <c r="FI180" s="114"/>
      <c r="FJ180" s="114"/>
      <c r="FK180" s="114"/>
      <c r="FL180" s="114"/>
      <c r="FM180" s="114"/>
      <c r="FN180" s="114"/>
      <c r="FO180" s="114"/>
      <c r="FP180" s="114"/>
      <c r="FQ180" s="114"/>
      <c r="FR180" s="114"/>
      <c r="FS180" s="114"/>
      <c r="FT180" s="114"/>
      <c r="FU180" s="114"/>
      <c r="FV180" s="114"/>
      <c r="FW180" s="114"/>
      <c r="FX180" s="114"/>
      <c r="FY180" s="114"/>
      <c r="FZ180" s="114"/>
      <c r="GA180" s="114"/>
      <c r="GB180" s="114"/>
      <c r="GC180" s="114"/>
      <c r="GD180" s="114"/>
      <c r="GE180" s="114"/>
      <c r="GF180" s="114"/>
      <c r="GG180" s="114"/>
      <c r="GH180" s="114"/>
      <c r="GI180" s="114"/>
      <c r="GJ180" s="114"/>
      <c r="GK180" s="114"/>
      <c r="GL180" s="114"/>
      <c r="GM180" s="114"/>
      <c r="GN180" s="114"/>
      <c r="GO180" s="114"/>
      <c r="GP180" s="114"/>
      <c r="GQ180" s="114"/>
      <c r="GR180" s="114"/>
      <c r="GS180" s="114"/>
      <c r="GT180" s="114"/>
      <c r="GU180" s="114"/>
      <c r="GV180" s="114"/>
      <c r="GW180" s="114"/>
      <c r="GX180" s="114"/>
      <c r="GY180" s="114"/>
      <c r="GZ180" s="114"/>
      <c r="HA180" s="114"/>
      <c r="HB180" s="114"/>
      <c r="HC180" s="114"/>
      <c r="HD180" s="114"/>
      <c r="HE180" s="114"/>
      <c r="HF180" s="114"/>
      <c r="HG180" s="114"/>
      <c r="HH180" s="114"/>
      <c r="HI180" s="114"/>
      <c r="HJ180" s="114"/>
      <c r="HK180" s="114"/>
      <c r="HL180" s="114"/>
      <c r="HM180" s="114"/>
      <c r="HN180" s="114"/>
      <c r="HO180" s="114"/>
      <c r="HP180" s="114"/>
      <c r="HQ180" s="114"/>
      <c r="HR180" s="114"/>
      <c r="HS180" s="114"/>
      <c r="HT180" s="114"/>
      <c r="HU180" s="114"/>
      <c r="HV180" s="114"/>
      <c r="HW180" s="114"/>
      <c r="HX180" s="114"/>
      <c r="HY180" s="114"/>
      <c r="HZ180" s="114"/>
      <c r="IA180" s="114"/>
      <c r="IB180" s="114"/>
    </row>
    <row r="181" s="98" customFormat="1" ht="25" customHeight="1" spans="1:236">
      <c r="A181" s="112"/>
      <c r="B181" s="107">
        <v>2101102</v>
      </c>
      <c r="C181" s="110" t="s">
        <v>59</v>
      </c>
      <c r="D181" s="109">
        <f t="shared" si="338"/>
        <v>233186</v>
      </c>
      <c r="E181" s="109">
        <f t="shared" si="339"/>
        <v>0</v>
      </c>
      <c r="F181" s="109">
        <f t="shared" si="340"/>
        <v>0</v>
      </c>
      <c r="G181" s="109"/>
      <c r="H181" s="109">
        <f t="shared" si="341"/>
        <v>0</v>
      </c>
      <c r="I181" s="109"/>
      <c r="J181" s="109"/>
      <c r="K181" s="109"/>
      <c r="L181" s="109"/>
      <c r="M181" s="109">
        <f t="shared" si="342"/>
        <v>0</v>
      </c>
      <c r="N181" s="109"/>
      <c r="O181" s="109"/>
      <c r="P181" s="109">
        <f t="shared" si="343"/>
        <v>0</v>
      </c>
      <c r="Q181" s="109"/>
      <c r="R181" s="109"/>
      <c r="S181" s="109"/>
      <c r="T181" s="109"/>
      <c r="U181" s="109"/>
      <c r="V181" s="109"/>
      <c r="W181" s="109">
        <f t="shared" si="344"/>
        <v>233186</v>
      </c>
      <c r="X181" s="109">
        <f t="shared" si="345"/>
        <v>0</v>
      </c>
      <c r="Y181" s="109"/>
      <c r="Z181" s="109">
        <f t="shared" si="346"/>
        <v>0</v>
      </c>
      <c r="AA181" s="109"/>
      <c r="AB181" s="109"/>
      <c r="AC181" s="109"/>
      <c r="AD181" s="109"/>
      <c r="AE181" s="109">
        <f t="shared" si="347"/>
        <v>233186</v>
      </c>
      <c r="AF181" s="109"/>
      <c r="AG181" s="109">
        <v>205116</v>
      </c>
      <c r="AH181" s="109">
        <f t="shared" si="348"/>
        <v>28070</v>
      </c>
      <c r="AI181" s="109">
        <v>6837</v>
      </c>
      <c r="AJ181" s="109">
        <v>17093</v>
      </c>
      <c r="AK181" s="109">
        <v>4140</v>
      </c>
      <c r="AL181" s="109">
        <v>0</v>
      </c>
      <c r="AM181" s="109"/>
      <c r="AN181" s="109"/>
      <c r="AO181" s="109">
        <f t="shared" si="349"/>
        <v>0</v>
      </c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>
        <f t="shared" si="350"/>
        <v>0</v>
      </c>
      <c r="AZ181" s="109"/>
      <c r="BA181" s="113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14"/>
      <c r="CB181" s="114"/>
      <c r="CC181" s="114"/>
      <c r="CD181" s="114"/>
      <c r="CE181" s="114"/>
      <c r="CF181" s="114"/>
      <c r="CG181" s="114"/>
      <c r="CH181" s="114"/>
      <c r="CI181" s="114"/>
      <c r="CJ181" s="114"/>
      <c r="CK181" s="114"/>
      <c r="CL181" s="114"/>
      <c r="CM181" s="114"/>
      <c r="CN181" s="114"/>
      <c r="CO181" s="114"/>
      <c r="CP181" s="114"/>
      <c r="CQ181" s="114"/>
      <c r="CR181" s="114"/>
      <c r="CS181" s="114"/>
      <c r="CT181" s="114"/>
      <c r="CU181" s="114"/>
      <c r="CV181" s="114"/>
      <c r="CW181" s="114"/>
      <c r="CX181" s="114"/>
      <c r="CY181" s="114"/>
      <c r="CZ181" s="114"/>
      <c r="DA181" s="114"/>
      <c r="DB181" s="114"/>
      <c r="DC181" s="114"/>
      <c r="DD181" s="114"/>
      <c r="DE181" s="114"/>
      <c r="DF181" s="114"/>
      <c r="DG181" s="114"/>
      <c r="DH181" s="114"/>
      <c r="DI181" s="114"/>
      <c r="DJ181" s="114"/>
      <c r="DK181" s="114"/>
      <c r="DL181" s="114"/>
      <c r="DM181" s="114"/>
      <c r="DN181" s="114"/>
      <c r="DO181" s="114"/>
      <c r="DP181" s="114"/>
      <c r="DQ181" s="114"/>
      <c r="DR181" s="114"/>
      <c r="DS181" s="114"/>
      <c r="DT181" s="114"/>
      <c r="DU181" s="114"/>
      <c r="DV181" s="114"/>
      <c r="DW181" s="114"/>
      <c r="DX181" s="114"/>
      <c r="DY181" s="114"/>
      <c r="DZ181" s="114"/>
      <c r="EA181" s="114"/>
      <c r="EB181" s="114"/>
      <c r="EC181" s="114"/>
      <c r="ED181" s="114"/>
      <c r="EE181" s="114"/>
      <c r="EF181" s="114"/>
      <c r="EG181" s="114"/>
      <c r="EH181" s="114"/>
      <c r="EI181" s="114"/>
      <c r="EJ181" s="114"/>
      <c r="EK181" s="114"/>
      <c r="EL181" s="114"/>
      <c r="EM181" s="114"/>
      <c r="EN181" s="114"/>
      <c r="EO181" s="114"/>
      <c r="EP181" s="114"/>
      <c r="EQ181" s="114"/>
      <c r="ER181" s="114"/>
      <c r="ES181" s="114"/>
      <c r="ET181" s="114"/>
      <c r="EU181" s="114"/>
      <c r="EV181" s="114"/>
      <c r="EW181" s="114"/>
      <c r="EX181" s="114"/>
      <c r="EY181" s="114"/>
      <c r="EZ181" s="114"/>
      <c r="FA181" s="114"/>
      <c r="FB181" s="114"/>
      <c r="FC181" s="114"/>
      <c r="FD181" s="114"/>
      <c r="FE181" s="114"/>
      <c r="FF181" s="114"/>
      <c r="FG181" s="114"/>
      <c r="FH181" s="114"/>
      <c r="FI181" s="114"/>
      <c r="FJ181" s="114"/>
      <c r="FK181" s="114"/>
      <c r="FL181" s="114"/>
      <c r="FM181" s="114"/>
      <c r="FN181" s="114"/>
      <c r="FO181" s="114"/>
      <c r="FP181" s="114"/>
      <c r="FQ181" s="114"/>
      <c r="FR181" s="114"/>
      <c r="FS181" s="114"/>
      <c r="FT181" s="114"/>
      <c r="FU181" s="114"/>
      <c r="FV181" s="114"/>
      <c r="FW181" s="114"/>
      <c r="FX181" s="114"/>
      <c r="FY181" s="114"/>
      <c r="FZ181" s="114"/>
      <c r="GA181" s="114"/>
      <c r="GB181" s="114"/>
      <c r="GC181" s="114"/>
      <c r="GD181" s="114"/>
      <c r="GE181" s="114"/>
      <c r="GF181" s="114"/>
      <c r="GG181" s="114"/>
      <c r="GH181" s="114"/>
      <c r="GI181" s="114"/>
      <c r="GJ181" s="114"/>
      <c r="GK181" s="114"/>
      <c r="GL181" s="114"/>
      <c r="GM181" s="114"/>
      <c r="GN181" s="114"/>
      <c r="GO181" s="114"/>
      <c r="GP181" s="114"/>
      <c r="GQ181" s="114"/>
      <c r="GR181" s="114"/>
      <c r="GS181" s="114"/>
      <c r="GT181" s="114"/>
      <c r="GU181" s="114"/>
      <c r="GV181" s="114"/>
      <c r="GW181" s="114"/>
      <c r="GX181" s="114"/>
      <c r="GY181" s="114"/>
      <c r="GZ181" s="114"/>
      <c r="HA181" s="114"/>
      <c r="HB181" s="114"/>
      <c r="HC181" s="114"/>
      <c r="HD181" s="114"/>
      <c r="HE181" s="114"/>
      <c r="HF181" s="114"/>
      <c r="HG181" s="114"/>
      <c r="HH181" s="114"/>
      <c r="HI181" s="114"/>
      <c r="HJ181" s="114"/>
      <c r="HK181" s="114"/>
      <c r="HL181" s="114"/>
      <c r="HM181" s="114"/>
      <c r="HN181" s="114"/>
      <c r="HO181" s="114"/>
      <c r="HP181" s="114"/>
      <c r="HQ181" s="114"/>
      <c r="HR181" s="114"/>
      <c r="HS181" s="114"/>
      <c r="HT181" s="114"/>
      <c r="HU181" s="114"/>
      <c r="HV181" s="114"/>
      <c r="HW181" s="114"/>
      <c r="HX181" s="114"/>
      <c r="HY181" s="114"/>
      <c r="HZ181" s="114"/>
      <c r="IA181" s="114"/>
      <c r="IB181" s="114"/>
    </row>
    <row r="182" s="98" customFormat="1" ht="25" customHeight="1" spans="1:236">
      <c r="A182" s="112"/>
      <c r="B182" s="107">
        <v>2210201</v>
      </c>
      <c r="C182" s="110" t="s">
        <v>60</v>
      </c>
      <c r="D182" s="109">
        <f t="shared" si="338"/>
        <v>541088</v>
      </c>
      <c r="E182" s="109">
        <f t="shared" si="339"/>
        <v>145589</v>
      </c>
      <c r="F182" s="109">
        <f t="shared" si="340"/>
        <v>0</v>
      </c>
      <c r="G182" s="109"/>
      <c r="H182" s="109">
        <f t="shared" si="341"/>
        <v>0</v>
      </c>
      <c r="I182" s="109"/>
      <c r="J182" s="109"/>
      <c r="K182" s="109"/>
      <c r="L182" s="109"/>
      <c r="M182" s="109">
        <f t="shared" si="342"/>
        <v>0</v>
      </c>
      <c r="N182" s="109"/>
      <c r="O182" s="109"/>
      <c r="P182" s="109">
        <f t="shared" si="343"/>
        <v>0</v>
      </c>
      <c r="Q182" s="109"/>
      <c r="R182" s="109"/>
      <c r="S182" s="109"/>
      <c r="T182" s="109"/>
      <c r="U182" s="109">
        <v>145589</v>
      </c>
      <c r="V182" s="109"/>
      <c r="W182" s="109">
        <f t="shared" si="344"/>
        <v>395499</v>
      </c>
      <c r="X182" s="109">
        <f t="shared" si="345"/>
        <v>0</v>
      </c>
      <c r="Y182" s="109"/>
      <c r="Z182" s="109">
        <f t="shared" si="346"/>
        <v>0</v>
      </c>
      <c r="AA182" s="109"/>
      <c r="AB182" s="109"/>
      <c r="AC182" s="109"/>
      <c r="AD182" s="109"/>
      <c r="AE182" s="109">
        <f t="shared" si="347"/>
        <v>0</v>
      </c>
      <c r="AF182" s="109"/>
      <c r="AG182" s="109"/>
      <c r="AH182" s="109">
        <f t="shared" si="348"/>
        <v>0</v>
      </c>
      <c r="AI182" s="109"/>
      <c r="AJ182" s="109"/>
      <c r="AK182" s="109"/>
      <c r="AL182" s="109"/>
      <c r="AM182" s="109">
        <v>395499</v>
      </c>
      <c r="AN182" s="109"/>
      <c r="AO182" s="109">
        <f t="shared" si="349"/>
        <v>0</v>
      </c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>
        <f t="shared" si="350"/>
        <v>0</v>
      </c>
      <c r="AZ182" s="109"/>
      <c r="BA182" s="113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14"/>
      <c r="CB182" s="114"/>
      <c r="CC182" s="114"/>
      <c r="CD182" s="114"/>
      <c r="CE182" s="114"/>
      <c r="CF182" s="114"/>
      <c r="CG182" s="114"/>
      <c r="CH182" s="114"/>
      <c r="CI182" s="114"/>
      <c r="CJ182" s="114"/>
      <c r="CK182" s="114"/>
      <c r="CL182" s="114"/>
      <c r="CM182" s="114"/>
      <c r="CN182" s="114"/>
      <c r="CO182" s="114"/>
      <c r="CP182" s="114"/>
      <c r="CQ182" s="114"/>
      <c r="CR182" s="114"/>
      <c r="CS182" s="114"/>
      <c r="CT182" s="114"/>
      <c r="CU182" s="114"/>
      <c r="CV182" s="114"/>
      <c r="CW182" s="114"/>
      <c r="CX182" s="114"/>
      <c r="CY182" s="114"/>
      <c r="CZ182" s="114"/>
      <c r="DA182" s="114"/>
      <c r="DB182" s="114"/>
      <c r="DC182" s="114"/>
      <c r="DD182" s="114"/>
      <c r="DE182" s="114"/>
      <c r="DF182" s="114"/>
      <c r="DG182" s="114"/>
      <c r="DH182" s="114"/>
      <c r="DI182" s="114"/>
      <c r="DJ182" s="114"/>
      <c r="DK182" s="114"/>
      <c r="DL182" s="114"/>
      <c r="DM182" s="114"/>
      <c r="DN182" s="114"/>
      <c r="DO182" s="114"/>
      <c r="DP182" s="114"/>
      <c r="DQ182" s="114"/>
      <c r="DR182" s="114"/>
      <c r="DS182" s="114"/>
      <c r="DT182" s="114"/>
      <c r="DU182" s="114"/>
      <c r="DV182" s="114"/>
      <c r="DW182" s="114"/>
      <c r="DX182" s="114"/>
      <c r="DY182" s="114"/>
      <c r="DZ182" s="114"/>
      <c r="EA182" s="114"/>
      <c r="EB182" s="114"/>
      <c r="EC182" s="114"/>
      <c r="ED182" s="114"/>
      <c r="EE182" s="114"/>
      <c r="EF182" s="114"/>
      <c r="EG182" s="114"/>
      <c r="EH182" s="114"/>
      <c r="EI182" s="114"/>
      <c r="EJ182" s="114"/>
      <c r="EK182" s="114"/>
      <c r="EL182" s="114"/>
      <c r="EM182" s="114"/>
      <c r="EN182" s="114"/>
      <c r="EO182" s="114"/>
      <c r="EP182" s="114"/>
      <c r="EQ182" s="114"/>
      <c r="ER182" s="114"/>
      <c r="ES182" s="114"/>
      <c r="ET182" s="114"/>
      <c r="EU182" s="114"/>
      <c r="EV182" s="114"/>
      <c r="EW182" s="114"/>
      <c r="EX182" s="114"/>
      <c r="EY182" s="114"/>
      <c r="EZ182" s="114"/>
      <c r="FA182" s="114"/>
      <c r="FB182" s="114"/>
      <c r="FC182" s="114"/>
      <c r="FD182" s="114"/>
      <c r="FE182" s="114"/>
      <c r="FF182" s="114"/>
      <c r="FG182" s="114"/>
      <c r="FH182" s="114"/>
      <c r="FI182" s="114"/>
      <c r="FJ182" s="114"/>
      <c r="FK182" s="114"/>
      <c r="FL182" s="114"/>
      <c r="FM182" s="114"/>
      <c r="FN182" s="114"/>
      <c r="FO182" s="114"/>
      <c r="FP182" s="114"/>
      <c r="FQ182" s="114"/>
      <c r="FR182" s="114"/>
      <c r="FS182" s="114"/>
      <c r="FT182" s="114"/>
      <c r="FU182" s="114"/>
      <c r="FV182" s="114"/>
      <c r="FW182" s="114"/>
      <c r="FX182" s="114"/>
      <c r="FY182" s="114"/>
      <c r="FZ182" s="114"/>
      <c r="GA182" s="114"/>
      <c r="GB182" s="114"/>
      <c r="GC182" s="114"/>
      <c r="GD182" s="114"/>
      <c r="GE182" s="114"/>
      <c r="GF182" s="114"/>
      <c r="GG182" s="114"/>
      <c r="GH182" s="114"/>
      <c r="GI182" s="114"/>
      <c r="GJ182" s="114"/>
      <c r="GK182" s="114"/>
      <c r="GL182" s="114"/>
      <c r="GM182" s="114"/>
      <c r="GN182" s="114"/>
      <c r="GO182" s="114"/>
      <c r="GP182" s="114"/>
      <c r="GQ182" s="114"/>
      <c r="GR182" s="114"/>
      <c r="GS182" s="114"/>
      <c r="GT182" s="114"/>
      <c r="GU182" s="114"/>
      <c r="GV182" s="114"/>
      <c r="GW182" s="114"/>
      <c r="GX182" s="114"/>
      <c r="GY182" s="114"/>
      <c r="GZ182" s="114"/>
      <c r="HA182" s="114"/>
      <c r="HB182" s="114"/>
      <c r="HC182" s="114"/>
      <c r="HD182" s="114"/>
      <c r="HE182" s="114"/>
      <c r="HF182" s="114"/>
      <c r="HG182" s="114"/>
      <c r="HH182" s="114"/>
      <c r="HI182" s="114"/>
      <c r="HJ182" s="114"/>
      <c r="HK182" s="114"/>
      <c r="HL182" s="114"/>
      <c r="HM182" s="114"/>
      <c r="HN182" s="114"/>
      <c r="HO182" s="114"/>
      <c r="HP182" s="114"/>
      <c r="HQ182" s="114"/>
      <c r="HR182" s="114"/>
      <c r="HS182" s="114"/>
      <c r="HT182" s="114"/>
      <c r="HU182" s="114"/>
      <c r="HV182" s="114"/>
      <c r="HW182" s="114"/>
      <c r="HX182" s="114"/>
      <c r="HY182" s="114"/>
      <c r="HZ182" s="114"/>
      <c r="IA182" s="114"/>
      <c r="IB182" s="114"/>
    </row>
    <row r="183" s="98" customFormat="1" ht="25" customHeight="1" spans="1:236">
      <c r="A183" s="112" t="s">
        <v>85</v>
      </c>
      <c r="B183" s="107"/>
      <c r="C183" s="108" t="s">
        <v>54</v>
      </c>
      <c r="D183" s="109">
        <f t="shared" ref="D183:AZ183" si="351">D184+D185+D186+D187+D188+D189</f>
        <v>12866445</v>
      </c>
      <c r="E183" s="109">
        <f t="shared" si="351"/>
        <v>1737989</v>
      </c>
      <c r="F183" s="109">
        <f t="shared" si="351"/>
        <v>1310758</v>
      </c>
      <c r="G183" s="109">
        <f t="shared" si="351"/>
        <v>630624</v>
      </c>
      <c r="H183" s="109">
        <f t="shared" si="351"/>
        <v>627582</v>
      </c>
      <c r="I183" s="109">
        <f t="shared" si="351"/>
        <v>536382</v>
      </c>
      <c r="J183" s="109">
        <f t="shared" si="351"/>
        <v>42000</v>
      </c>
      <c r="K183" s="109">
        <f t="shared" si="351"/>
        <v>49200</v>
      </c>
      <c r="L183" s="109">
        <f t="shared" si="351"/>
        <v>52552</v>
      </c>
      <c r="M183" s="109">
        <f t="shared" si="351"/>
        <v>287190</v>
      </c>
      <c r="N183" s="109">
        <f t="shared" si="351"/>
        <v>186721</v>
      </c>
      <c r="O183" s="109">
        <f t="shared" si="351"/>
        <v>70020</v>
      </c>
      <c r="P183" s="109">
        <f t="shared" si="351"/>
        <v>30449</v>
      </c>
      <c r="Q183" s="109">
        <f t="shared" si="351"/>
        <v>2334</v>
      </c>
      <c r="R183" s="109">
        <f t="shared" si="351"/>
        <v>5835</v>
      </c>
      <c r="S183" s="109">
        <f t="shared" si="351"/>
        <v>2280</v>
      </c>
      <c r="T183" s="109">
        <f t="shared" si="351"/>
        <v>20000</v>
      </c>
      <c r="U183" s="109">
        <f t="shared" si="351"/>
        <v>140041</v>
      </c>
      <c r="V183" s="109">
        <f t="shared" si="351"/>
        <v>0</v>
      </c>
      <c r="W183" s="109">
        <f t="shared" si="351"/>
        <v>9869762</v>
      </c>
      <c r="X183" s="109">
        <f t="shared" si="351"/>
        <v>7401264</v>
      </c>
      <c r="Y183" s="109">
        <f t="shared" si="351"/>
        <v>3692448</v>
      </c>
      <c r="Z183" s="109">
        <f t="shared" si="351"/>
        <v>3401112</v>
      </c>
      <c r="AA183" s="109">
        <f t="shared" si="351"/>
        <v>2895012</v>
      </c>
      <c r="AB183" s="109">
        <f t="shared" si="351"/>
        <v>214500</v>
      </c>
      <c r="AC183" s="109">
        <f t="shared" si="351"/>
        <v>291600</v>
      </c>
      <c r="AD183" s="109">
        <f t="shared" si="351"/>
        <v>307704</v>
      </c>
      <c r="AE183" s="109">
        <f t="shared" si="351"/>
        <v>1532851</v>
      </c>
      <c r="AF183" s="109">
        <f t="shared" si="351"/>
        <v>1075188</v>
      </c>
      <c r="AG183" s="109">
        <f t="shared" si="351"/>
        <v>402862</v>
      </c>
      <c r="AH183" s="109">
        <f t="shared" si="351"/>
        <v>54801</v>
      </c>
      <c r="AI183" s="109">
        <f t="shared" si="351"/>
        <v>13429</v>
      </c>
      <c r="AJ183" s="109">
        <f t="shared" si="351"/>
        <v>33572</v>
      </c>
      <c r="AK183" s="109">
        <f t="shared" si="351"/>
        <v>7800</v>
      </c>
      <c r="AL183" s="109">
        <f t="shared" si="351"/>
        <v>0</v>
      </c>
      <c r="AM183" s="109">
        <f t="shared" si="351"/>
        <v>790495</v>
      </c>
      <c r="AN183" s="109">
        <f t="shared" si="351"/>
        <v>145152</v>
      </c>
      <c r="AO183" s="109">
        <f t="shared" si="351"/>
        <v>1205054</v>
      </c>
      <c r="AP183" s="109">
        <f t="shared" si="351"/>
        <v>60000</v>
      </c>
      <c r="AQ183" s="109">
        <f t="shared" si="351"/>
        <v>500000</v>
      </c>
      <c r="AR183" s="109">
        <f t="shared" si="351"/>
        <v>933000</v>
      </c>
      <c r="AS183" s="109">
        <f t="shared" si="351"/>
        <v>93054</v>
      </c>
      <c r="AT183" s="109">
        <f t="shared" si="351"/>
        <v>144000</v>
      </c>
      <c r="AU183" s="109">
        <f t="shared" si="351"/>
        <v>0</v>
      </c>
      <c r="AV183" s="109">
        <f t="shared" si="351"/>
        <v>0</v>
      </c>
      <c r="AW183" s="109">
        <f t="shared" si="351"/>
        <v>35000</v>
      </c>
      <c r="AX183" s="109">
        <f t="shared" si="351"/>
        <v>0</v>
      </c>
      <c r="AY183" s="109">
        <f t="shared" si="351"/>
        <v>53640</v>
      </c>
      <c r="AZ183" s="109">
        <f t="shared" si="351"/>
        <v>53640</v>
      </c>
      <c r="BA183" s="106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114"/>
      <c r="CA183" s="114"/>
      <c r="CB183" s="114"/>
      <c r="CC183" s="114"/>
      <c r="CD183" s="114"/>
      <c r="CE183" s="114"/>
      <c r="CF183" s="114"/>
      <c r="CG183" s="114"/>
      <c r="CH183" s="114"/>
      <c r="CI183" s="114"/>
      <c r="CJ183" s="114"/>
      <c r="CK183" s="114"/>
      <c r="CL183" s="114"/>
      <c r="CM183" s="114"/>
      <c r="CN183" s="114"/>
      <c r="CO183" s="114"/>
      <c r="CP183" s="114"/>
      <c r="CQ183" s="114"/>
      <c r="CR183" s="114"/>
      <c r="CS183" s="114"/>
      <c r="CT183" s="114"/>
      <c r="CU183" s="114"/>
      <c r="CV183" s="114"/>
      <c r="CW183" s="114"/>
      <c r="CX183" s="114"/>
      <c r="CY183" s="114"/>
      <c r="CZ183" s="114"/>
      <c r="DA183" s="114"/>
      <c r="DB183" s="114"/>
      <c r="DC183" s="114"/>
      <c r="DD183" s="114"/>
      <c r="DE183" s="114"/>
      <c r="DF183" s="114"/>
      <c r="DG183" s="114"/>
      <c r="DH183" s="114"/>
      <c r="DI183" s="114"/>
      <c r="DJ183" s="114"/>
      <c r="DK183" s="114"/>
      <c r="DL183" s="114"/>
      <c r="DM183" s="114"/>
      <c r="DN183" s="114"/>
      <c r="DO183" s="114"/>
      <c r="DP183" s="114"/>
      <c r="DQ183" s="114"/>
      <c r="DR183" s="114"/>
      <c r="DS183" s="114"/>
      <c r="DT183" s="114"/>
      <c r="DU183" s="114"/>
      <c r="DV183" s="114"/>
      <c r="DW183" s="114"/>
      <c r="DX183" s="114"/>
      <c r="DY183" s="114"/>
      <c r="DZ183" s="114"/>
      <c r="EA183" s="114"/>
      <c r="EB183" s="114"/>
      <c r="EC183" s="114"/>
      <c r="ED183" s="114"/>
      <c r="EE183" s="114"/>
      <c r="EF183" s="114"/>
      <c r="EG183" s="114"/>
      <c r="EH183" s="114"/>
      <c r="EI183" s="114"/>
      <c r="EJ183" s="114"/>
      <c r="EK183" s="114"/>
      <c r="EL183" s="114"/>
      <c r="EM183" s="114"/>
      <c r="EN183" s="114"/>
      <c r="EO183" s="114"/>
      <c r="EP183" s="114"/>
      <c r="EQ183" s="114"/>
      <c r="ER183" s="114"/>
      <c r="ES183" s="114"/>
      <c r="ET183" s="114"/>
      <c r="EU183" s="114"/>
      <c r="EV183" s="114"/>
      <c r="EW183" s="114"/>
      <c r="EX183" s="114"/>
      <c r="EY183" s="114"/>
      <c r="EZ183" s="114"/>
      <c r="FA183" s="114"/>
      <c r="FB183" s="114"/>
      <c r="FC183" s="114"/>
      <c r="FD183" s="114"/>
      <c r="FE183" s="114"/>
      <c r="FF183" s="114"/>
      <c r="FG183" s="114"/>
      <c r="FH183" s="114"/>
      <c r="FI183" s="114"/>
      <c r="FJ183" s="114"/>
      <c r="FK183" s="114"/>
      <c r="FL183" s="114"/>
      <c r="FM183" s="114"/>
      <c r="FN183" s="114"/>
      <c r="FO183" s="114"/>
      <c r="FP183" s="114"/>
      <c r="FQ183" s="114"/>
      <c r="FR183" s="114"/>
      <c r="FS183" s="114"/>
      <c r="FT183" s="114"/>
      <c r="FU183" s="114"/>
      <c r="FV183" s="114"/>
      <c r="FW183" s="114"/>
      <c r="FX183" s="114"/>
      <c r="FY183" s="114"/>
      <c r="FZ183" s="114"/>
      <c r="GA183" s="114"/>
      <c r="GB183" s="114"/>
      <c r="GC183" s="114"/>
      <c r="GD183" s="114"/>
      <c r="GE183" s="114"/>
      <c r="GF183" s="114"/>
      <c r="GG183" s="114"/>
      <c r="GH183" s="114"/>
      <c r="GI183" s="114"/>
      <c r="GJ183" s="114"/>
      <c r="GK183" s="114"/>
      <c r="GL183" s="114"/>
      <c r="GM183" s="114"/>
      <c r="GN183" s="114"/>
      <c r="GO183" s="114"/>
      <c r="GP183" s="114"/>
      <c r="GQ183" s="114"/>
      <c r="GR183" s="114"/>
      <c r="GS183" s="114"/>
      <c r="GT183" s="114"/>
      <c r="GU183" s="114"/>
      <c r="GV183" s="114"/>
      <c r="GW183" s="114"/>
      <c r="GX183" s="114"/>
      <c r="GY183" s="114"/>
      <c r="GZ183" s="114"/>
      <c r="HA183" s="114"/>
      <c r="HB183" s="114"/>
      <c r="HC183" s="114"/>
      <c r="HD183" s="114"/>
      <c r="HE183" s="114"/>
      <c r="HF183" s="114"/>
      <c r="HG183" s="114"/>
      <c r="HH183" s="114"/>
      <c r="HI183" s="114"/>
      <c r="HJ183" s="114"/>
      <c r="HK183" s="114"/>
      <c r="HL183" s="114"/>
      <c r="HM183" s="114"/>
      <c r="HN183" s="114"/>
      <c r="HO183" s="114"/>
      <c r="HP183" s="114"/>
      <c r="HQ183" s="114"/>
      <c r="HR183" s="114"/>
      <c r="HS183" s="114"/>
      <c r="HT183" s="114"/>
      <c r="HU183" s="114"/>
      <c r="HV183" s="114"/>
      <c r="HW183" s="114"/>
      <c r="HX183" s="114"/>
      <c r="HY183" s="114"/>
      <c r="HZ183" s="114"/>
      <c r="IA183" s="114"/>
      <c r="IB183" s="114"/>
    </row>
    <row r="184" s="98" customFormat="1" ht="25" customHeight="1" spans="1:236">
      <c r="A184" s="112"/>
      <c r="B184" s="107">
        <v>2010301</v>
      </c>
      <c r="C184" s="110" t="s">
        <v>55</v>
      </c>
      <c r="D184" s="109">
        <f t="shared" ref="D184:D189" si="352">E184+W184+AO184+AY184</f>
        <v>2589452</v>
      </c>
      <c r="E184" s="109">
        <f t="shared" ref="E184:E189" si="353">F184+M184+U184+V184</f>
        <v>1330758</v>
      </c>
      <c r="F184" s="109">
        <f t="shared" ref="F184:F189" si="354">G184+H184+L184</f>
        <v>1310758</v>
      </c>
      <c r="G184" s="109">
        <v>630624</v>
      </c>
      <c r="H184" s="109">
        <f t="shared" ref="H184:H189" si="355">I184+J184+K184</f>
        <v>627582</v>
      </c>
      <c r="I184" s="109">
        <v>536382</v>
      </c>
      <c r="J184" s="109">
        <v>42000</v>
      </c>
      <c r="K184" s="109">
        <v>49200</v>
      </c>
      <c r="L184" s="109">
        <v>52552</v>
      </c>
      <c r="M184" s="109">
        <f t="shared" ref="M184:M189" si="356">N184+O184+P184</f>
        <v>20000</v>
      </c>
      <c r="N184" s="109"/>
      <c r="O184" s="109"/>
      <c r="P184" s="109">
        <f t="shared" ref="P184:P189" si="357">Q184+R184+S184+T184</f>
        <v>20000</v>
      </c>
      <c r="Q184" s="109"/>
      <c r="R184" s="109"/>
      <c r="S184" s="109"/>
      <c r="T184" s="109">
        <v>20000</v>
      </c>
      <c r="U184" s="109"/>
      <c r="V184" s="109"/>
      <c r="W184" s="109">
        <f t="shared" ref="W184:W189" si="358">X184+AE184+AM184+AN184</f>
        <v>0</v>
      </c>
      <c r="X184" s="109">
        <f t="shared" ref="X184:X189" si="359">Y184+Z184+AD184</f>
        <v>0</v>
      </c>
      <c r="Y184" s="109"/>
      <c r="Z184" s="109">
        <f t="shared" ref="Z184:Z189" si="360">AA184+AB184+AC184</f>
        <v>0</v>
      </c>
      <c r="AA184" s="109"/>
      <c r="AB184" s="109"/>
      <c r="AC184" s="109"/>
      <c r="AD184" s="109"/>
      <c r="AE184" s="109">
        <f t="shared" ref="AE184:AE189" si="361">AF184+AG184+AH184</f>
        <v>0</v>
      </c>
      <c r="AF184" s="109"/>
      <c r="AG184" s="109"/>
      <c r="AH184" s="109">
        <f t="shared" ref="AH184:AH189" si="362">AI184+AJ184+AK184+AL184</f>
        <v>0</v>
      </c>
      <c r="AI184" s="109"/>
      <c r="AJ184" s="109"/>
      <c r="AK184" s="109"/>
      <c r="AL184" s="109"/>
      <c r="AM184" s="109"/>
      <c r="AN184" s="109"/>
      <c r="AO184" s="109">
        <f t="shared" ref="AO184:AO189" si="363">AR184+AS184+AT184+AU184+AV184+AW184+AX184</f>
        <v>1205054</v>
      </c>
      <c r="AP184" s="109">
        <v>60000</v>
      </c>
      <c r="AQ184" s="109">
        <v>500000</v>
      </c>
      <c r="AR184" s="109">
        <v>933000</v>
      </c>
      <c r="AS184" s="109">
        <v>93054</v>
      </c>
      <c r="AT184" s="109">
        <v>144000</v>
      </c>
      <c r="AU184" s="109"/>
      <c r="AV184" s="109"/>
      <c r="AW184" s="109">
        <v>35000</v>
      </c>
      <c r="AX184" s="109"/>
      <c r="AY184" s="109">
        <f t="shared" ref="AY184:AY189" si="364">AZ184</f>
        <v>53640</v>
      </c>
      <c r="AZ184" s="109">
        <v>53640</v>
      </c>
      <c r="BA184" s="113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14"/>
      <c r="CB184" s="114"/>
      <c r="CC184" s="114"/>
      <c r="CD184" s="114"/>
      <c r="CE184" s="114"/>
      <c r="CF184" s="114"/>
      <c r="CG184" s="114"/>
      <c r="CH184" s="114"/>
      <c r="CI184" s="114"/>
      <c r="CJ184" s="114"/>
      <c r="CK184" s="114"/>
      <c r="CL184" s="114"/>
      <c r="CM184" s="114"/>
      <c r="CN184" s="114"/>
      <c r="CO184" s="114"/>
      <c r="CP184" s="114"/>
      <c r="CQ184" s="114"/>
      <c r="CR184" s="114"/>
      <c r="CS184" s="114"/>
      <c r="CT184" s="114"/>
      <c r="CU184" s="114"/>
      <c r="CV184" s="114"/>
      <c r="CW184" s="114"/>
      <c r="CX184" s="114"/>
      <c r="CY184" s="114"/>
      <c r="CZ184" s="114"/>
      <c r="DA184" s="114"/>
      <c r="DB184" s="114"/>
      <c r="DC184" s="114"/>
      <c r="DD184" s="114"/>
      <c r="DE184" s="114"/>
      <c r="DF184" s="114"/>
      <c r="DG184" s="114"/>
      <c r="DH184" s="114"/>
      <c r="DI184" s="114"/>
      <c r="DJ184" s="114"/>
      <c r="DK184" s="114"/>
      <c r="DL184" s="114"/>
      <c r="DM184" s="114"/>
      <c r="DN184" s="114"/>
      <c r="DO184" s="114"/>
      <c r="DP184" s="114"/>
      <c r="DQ184" s="114"/>
      <c r="DR184" s="114"/>
      <c r="DS184" s="114"/>
      <c r="DT184" s="114"/>
      <c r="DU184" s="114"/>
      <c r="DV184" s="114"/>
      <c r="DW184" s="114"/>
      <c r="DX184" s="114"/>
      <c r="DY184" s="114"/>
      <c r="DZ184" s="114"/>
      <c r="EA184" s="114"/>
      <c r="EB184" s="114"/>
      <c r="EC184" s="114"/>
      <c r="ED184" s="114"/>
      <c r="EE184" s="114"/>
      <c r="EF184" s="114"/>
      <c r="EG184" s="114"/>
      <c r="EH184" s="114"/>
      <c r="EI184" s="114"/>
      <c r="EJ184" s="114"/>
      <c r="EK184" s="114"/>
      <c r="EL184" s="114"/>
      <c r="EM184" s="114"/>
      <c r="EN184" s="114"/>
      <c r="EO184" s="114"/>
      <c r="EP184" s="114"/>
      <c r="EQ184" s="114"/>
      <c r="ER184" s="114"/>
      <c r="ES184" s="114"/>
      <c r="ET184" s="114"/>
      <c r="EU184" s="114"/>
      <c r="EV184" s="114"/>
      <c r="EW184" s="114"/>
      <c r="EX184" s="114"/>
      <c r="EY184" s="114"/>
      <c r="EZ184" s="114"/>
      <c r="FA184" s="114"/>
      <c r="FB184" s="114"/>
      <c r="FC184" s="114"/>
      <c r="FD184" s="114"/>
      <c r="FE184" s="114"/>
      <c r="FF184" s="114"/>
      <c r="FG184" s="114"/>
      <c r="FH184" s="114"/>
      <c r="FI184" s="114"/>
      <c r="FJ184" s="114"/>
      <c r="FK184" s="114"/>
      <c r="FL184" s="114"/>
      <c r="FM184" s="114"/>
      <c r="FN184" s="114"/>
      <c r="FO184" s="114"/>
      <c r="FP184" s="114"/>
      <c r="FQ184" s="114"/>
      <c r="FR184" s="114"/>
      <c r="FS184" s="114"/>
      <c r="FT184" s="114"/>
      <c r="FU184" s="114"/>
      <c r="FV184" s="114"/>
      <c r="FW184" s="114"/>
      <c r="FX184" s="114"/>
      <c r="FY184" s="114"/>
      <c r="FZ184" s="114"/>
      <c r="GA184" s="114"/>
      <c r="GB184" s="114"/>
      <c r="GC184" s="114"/>
      <c r="GD184" s="114"/>
      <c r="GE184" s="114"/>
      <c r="GF184" s="114"/>
      <c r="GG184" s="114"/>
      <c r="GH184" s="114"/>
      <c r="GI184" s="114"/>
      <c r="GJ184" s="114"/>
      <c r="GK184" s="114"/>
      <c r="GL184" s="114"/>
      <c r="GM184" s="114"/>
      <c r="GN184" s="114"/>
      <c r="GO184" s="114"/>
      <c r="GP184" s="114"/>
      <c r="GQ184" s="114"/>
      <c r="GR184" s="114"/>
      <c r="GS184" s="114"/>
      <c r="GT184" s="114"/>
      <c r="GU184" s="114"/>
      <c r="GV184" s="114"/>
      <c r="GW184" s="114"/>
      <c r="GX184" s="114"/>
      <c r="GY184" s="114"/>
      <c r="GZ184" s="114"/>
      <c r="HA184" s="114"/>
      <c r="HB184" s="114"/>
      <c r="HC184" s="114"/>
      <c r="HD184" s="114"/>
      <c r="HE184" s="114"/>
      <c r="HF184" s="114"/>
      <c r="HG184" s="114"/>
      <c r="HH184" s="114"/>
      <c r="HI184" s="114"/>
      <c r="HJ184" s="114"/>
      <c r="HK184" s="114"/>
      <c r="HL184" s="114"/>
      <c r="HM184" s="114"/>
      <c r="HN184" s="114"/>
      <c r="HO184" s="114"/>
      <c r="HP184" s="114"/>
      <c r="HQ184" s="114"/>
      <c r="HR184" s="114"/>
      <c r="HS184" s="114"/>
      <c r="HT184" s="114"/>
      <c r="HU184" s="114"/>
      <c r="HV184" s="114"/>
      <c r="HW184" s="114"/>
      <c r="HX184" s="114"/>
      <c r="HY184" s="114"/>
      <c r="HZ184" s="114"/>
      <c r="IA184" s="114"/>
      <c r="IB184" s="114"/>
    </row>
    <row r="185" s="98" customFormat="1" ht="25" customHeight="1" spans="1:236">
      <c r="A185" s="112"/>
      <c r="B185" s="107">
        <v>2010350</v>
      </c>
      <c r="C185" s="110" t="s">
        <v>56</v>
      </c>
      <c r="D185" s="109">
        <f t="shared" si="352"/>
        <v>7546416</v>
      </c>
      <c r="E185" s="109">
        <f t="shared" si="353"/>
        <v>0</v>
      </c>
      <c r="F185" s="109">
        <f t="shared" si="354"/>
        <v>0</v>
      </c>
      <c r="G185" s="109"/>
      <c r="H185" s="109">
        <f t="shared" si="355"/>
        <v>0</v>
      </c>
      <c r="I185" s="109"/>
      <c r="J185" s="109"/>
      <c r="K185" s="109"/>
      <c r="L185" s="109"/>
      <c r="M185" s="109">
        <f t="shared" si="356"/>
        <v>0</v>
      </c>
      <c r="N185" s="109"/>
      <c r="O185" s="109"/>
      <c r="P185" s="109">
        <f t="shared" si="357"/>
        <v>0</v>
      </c>
      <c r="Q185" s="109"/>
      <c r="R185" s="109"/>
      <c r="S185" s="109"/>
      <c r="T185" s="109"/>
      <c r="U185" s="109"/>
      <c r="V185" s="109"/>
      <c r="W185" s="109">
        <f t="shared" si="358"/>
        <v>7546416</v>
      </c>
      <c r="X185" s="109">
        <f t="shared" si="359"/>
        <v>7401264</v>
      </c>
      <c r="Y185" s="109">
        <v>3692448</v>
      </c>
      <c r="Z185" s="109">
        <f t="shared" si="360"/>
        <v>3401112</v>
      </c>
      <c r="AA185" s="109">
        <v>2895012</v>
      </c>
      <c r="AB185" s="109">
        <v>214500</v>
      </c>
      <c r="AC185" s="109">
        <v>291600</v>
      </c>
      <c r="AD185" s="109">
        <v>307704</v>
      </c>
      <c r="AE185" s="109">
        <f t="shared" si="361"/>
        <v>0</v>
      </c>
      <c r="AF185" s="109"/>
      <c r="AG185" s="109"/>
      <c r="AH185" s="109">
        <f t="shared" si="362"/>
        <v>0</v>
      </c>
      <c r="AI185" s="109"/>
      <c r="AJ185" s="109"/>
      <c r="AK185" s="109"/>
      <c r="AL185" s="109"/>
      <c r="AM185" s="109"/>
      <c r="AN185" s="109">
        <v>145152</v>
      </c>
      <c r="AO185" s="109">
        <f t="shared" si="363"/>
        <v>0</v>
      </c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>
        <f t="shared" si="364"/>
        <v>0</v>
      </c>
      <c r="AZ185" s="109"/>
      <c r="BA185" s="113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  <c r="BY185" s="114"/>
      <c r="BZ185" s="114"/>
      <c r="CA185" s="114"/>
      <c r="CB185" s="114"/>
      <c r="CC185" s="114"/>
      <c r="CD185" s="114"/>
      <c r="CE185" s="114"/>
      <c r="CF185" s="114"/>
      <c r="CG185" s="114"/>
      <c r="CH185" s="114"/>
      <c r="CI185" s="114"/>
      <c r="CJ185" s="114"/>
      <c r="CK185" s="114"/>
      <c r="CL185" s="114"/>
      <c r="CM185" s="114"/>
      <c r="CN185" s="114"/>
      <c r="CO185" s="114"/>
      <c r="CP185" s="114"/>
      <c r="CQ185" s="114"/>
      <c r="CR185" s="114"/>
      <c r="CS185" s="114"/>
      <c r="CT185" s="114"/>
      <c r="CU185" s="114"/>
      <c r="CV185" s="114"/>
      <c r="CW185" s="114"/>
      <c r="CX185" s="114"/>
      <c r="CY185" s="114"/>
      <c r="CZ185" s="114"/>
      <c r="DA185" s="114"/>
      <c r="DB185" s="114"/>
      <c r="DC185" s="114"/>
      <c r="DD185" s="114"/>
      <c r="DE185" s="114"/>
      <c r="DF185" s="114"/>
      <c r="DG185" s="114"/>
      <c r="DH185" s="114"/>
      <c r="DI185" s="114"/>
      <c r="DJ185" s="114"/>
      <c r="DK185" s="114"/>
      <c r="DL185" s="114"/>
      <c r="DM185" s="114"/>
      <c r="DN185" s="114"/>
      <c r="DO185" s="114"/>
      <c r="DP185" s="114"/>
      <c r="DQ185" s="114"/>
      <c r="DR185" s="114"/>
      <c r="DS185" s="114"/>
      <c r="DT185" s="114"/>
      <c r="DU185" s="114"/>
      <c r="DV185" s="114"/>
      <c r="DW185" s="114"/>
      <c r="DX185" s="114"/>
      <c r="DY185" s="114"/>
      <c r="DZ185" s="114"/>
      <c r="EA185" s="114"/>
      <c r="EB185" s="114"/>
      <c r="EC185" s="114"/>
      <c r="ED185" s="114"/>
      <c r="EE185" s="114"/>
      <c r="EF185" s="114"/>
      <c r="EG185" s="114"/>
      <c r="EH185" s="114"/>
      <c r="EI185" s="114"/>
      <c r="EJ185" s="114"/>
      <c r="EK185" s="114"/>
      <c r="EL185" s="114"/>
      <c r="EM185" s="114"/>
      <c r="EN185" s="114"/>
      <c r="EO185" s="114"/>
      <c r="EP185" s="114"/>
      <c r="EQ185" s="114"/>
      <c r="ER185" s="114"/>
      <c r="ES185" s="114"/>
      <c r="ET185" s="114"/>
      <c r="EU185" s="114"/>
      <c r="EV185" s="114"/>
      <c r="EW185" s="114"/>
      <c r="EX185" s="114"/>
      <c r="EY185" s="114"/>
      <c r="EZ185" s="114"/>
      <c r="FA185" s="114"/>
      <c r="FB185" s="114"/>
      <c r="FC185" s="114"/>
      <c r="FD185" s="114"/>
      <c r="FE185" s="114"/>
      <c r="FF185" s="114"/>
      <c r="FG185" s="114"/>
      <c r="FH185" s="114"/>
      <c r="FI185" s="114"/>
      <c r="FJ185" s="114"/>
      <c r="FK185" s="114"/>
      <c r="FL185" s="114"/>
      <c r="FM185" s="114"/>
      <c r="FN185" s="114"/>
      <c r="FO185" s="114"/>
      <c r="FP185" s="114"/>
      <c r="FQ185" s="114"/>
      <c r="FR185" s="114"/>
      <c r="FS185" s="114"/>
      <c r="FT185" s="114"/>
      <c r="FU185" s="114"/>
      <c r="FV185" s="114"/>
      <c r="FW185" s="114"/>
      <c r="FX185" s="114"/>
      <c r="FY185" s="114"/>
      <c r="FZ185" s="114"/>
      <c r="GA185" s="114"/>
      <c r="GB185" s="114"/>
      <c r="GC185" s="114"/>
      <c r="GD185" s="114"/>
      <c r="GE185" s="114"/>
      <c r="GF185" s="114"/>
      <c r="GG185" s="114"/>
      <c r="GH185" s="114"/>
      <c r="GI185" s="114"/>
      <c r="GJ185" s="114"/>
      <c r="GK185" s="114"/>
      <c r="GL185" s="114"/>
      <c r="GM185" s="114"/>
      <c r="GN185" s="114"/>
      <c r="GO185" s="114"/>
      <c r="GP185" s="114"/>
      <c r="GQ185" s="114"/>
      <c r="GR185" s="114"/>
      <c r="GS185" s="114"/>
      <c r="GT185" s="114"/>
      <c r="GU185" s="114"/>
      <c r="GV185" s="114"/>
      <c r="GW185" s="114"/>
      <c r="GX185" s="114"/>
      <c r="GY185" s="114"/>
      <c r="GZ185" s="114"/>
      <c r="HA185" s="114"/>
      <c r="HB185" s="114"/>
      <c r="HC185" s="114"/>
      <c r="HD185" s="114"/>
      <c r="HE185" s="114"/>
      <c r="HF185" s="114"/>
      <c r="HG185" s="114"/>
      <c r="HH185" s="114"/>
      <c r="HI185" s="114"/>
      <c r="HJ185" s="114"/>
      <c r="HK185" s="114"/>
      <c r="HL185" s="114"/>
      <c r="HM185" s="114"/>
      <c r="HN185" s="114"/>
      <c r="HO185" s="114"/>
      <c r="HP185" s="114"/>
      <c r="HQ185" s="114"/>
      <c r="HR185" s="114"/>
      <c r="HS185" s="114"/>
      <c r="HT185" s="114"/>
      <c r="HU185" s="114"/>
      <c r="HV185" s="114"/>
      <c r="HW185" s="114"/>
      <c r="HX185" s="114"/>
      <c r="HY185" s="114"/>
      <c r="HZ185" s="114"/>
      <c r="IA185" s="114"/>
      <c r="IB185" s="114"/>
    </row>
    <row r="186" s="98" customFormat="1" ht="28" customHeight="1" spans="1:236">
      <c r="A186" s="112"/>
      <c r="B186" s="107">
        <v>2080505</v>
      </c>
      <c r="C186" s="111" t="s">
        <v>57</v>
      </c>
      <c r="D186" s="109">
        <f t="shared" si="352"/>
        <v>1261909</v>
      </c>
      <c r="E186" s="109">
        <f t="shared" si="353"/>
        <v>186721</v>
      </c>
      <c r="F186" s="109">
        <f t="shared" si="354"/>
        <v>0</v>
      </c>
      <c r="G186" s="109"/>
      <c r="H186" s="109">
        <f t="shared" si="355"/>
        <v>0</v>
      </c>
      <c r="I186" s="109"/>
      <c r="J186" s="109"/>
      <c r="K186" s="109"/>
      <c r="L186" s="109"/>
      <c r="M186" s="109">
        <f t="shared" si="356"/>
        <v>186721</v>
      </c>
      <c r="N186" s="109">
        <v>186721</v>
      </c>
      <c r="O186" s="109"/>
      <c r="P186" s="109">
        <f t="shared" si="357"/>
        <v>0</v>
      </c>
      <c r="Q186" s="109"/>
      <c r="R186" s="109"/>
      <c r="S186" s="109"/>
      <c r="T186" s="109"/>
      <c r="U186" s="109"/>
      <c r="V186" s="109"/>
      <c r="W186" s="109">
        <f t="shared" si="358"/>
        <v>1075188</v>
      </c>
      <c r="X186" s="109">
        <f t="shared" si="359"/>
        <v>0</v>
      </c>
      <c r="Y186" s="109"/>
      <c r="Z186" s="109">
        <f t="shared" si="360"/>
        <v>0</v>
      </c>
      <c r="AA186" s="109"/>
      <c r="AB186" s="109"/>
      <c r="AC186" s="109"/>
      <c r="AD186" s="109"/>
      <c r="AE186" s="109">
        <f t="shared" si="361"/>
        <v>1075188</v>
      </c>
      <c r="AF186" s="109">
        <v>1075188</v>
      </c>
      <c r="AG186" s="109"/>
      <c r="AH186" s="109">
        <f t="shared" si="362"/>
        <v>0</v>
      </c>
      <c r="AI186" s="109"/>
      <c r="AJ186" s="109"/>
      <c r="AK186" s="109"/>
      <c r="AL186" s="109"/>
      <c r="AM186" s="109"/>
      <c r="AN186" s="109"/>
      <c r="AO186" s="109">
        <f t="shared" si="363"/>
        <v>0</v>
      </c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>
        <f t="shared" si="364"/>
        <v>0</v>
      </c>
      <c r="AZ186" s="109"/>
      <c r="BA186" s="113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4"/>
      <c r="BZ186" s="114"/>
      <c r="CA186" s="114"/>
      <c r="CB186" s="114"/>
      <c r="CC186" s="114"/>
      <c r="CD186" s="114"/>
      <c r="CE186" s="114"/>
      <c r="CF186" s="114"/>
      <c r="CG186" s="114"/>
      <c r="CH186" s="114"/>
      <c r="CI186" s="114"/>
      <c r="CJ186" s="114"/>
      <c r="CK186" s="114"/>
      <c r="CL186" s="114"/>
      <c r="CM186" s="114"/>
      <c r="CN186" s="114"/>
      <c r="CO186" s="114"/>
      <c r="CP186" s="114"/>
      <c r="CQ186" s="114"/>
      <c r="CR186" s="114"/>
      <c r="CS186" s="114"/>
      <c r="CT186" s="114"/>
      <c r="CU186" s="114"/>
      <c r="CV186" s="114"/>
      <c r="CW186" s="114"/>
      <c r="CX186" s="114"/>
      <c r="CY186" s="114"/>
      <c r="CZ186" s="114"/>
      <c r="DA186" s="114"/>
      <c r="DB186" s="114"/>
      <c r="DC186" s="114"/>
      <c r="DD186" s="114"/>
      <c r="DE186" s="114"/>
      <c r="DF186" s="114"/>
      <c r="DG186" s="114"/>
      <c r="DH186" s="114"/>
      <c r="DI186" s="114"/>
      <c r="DJ186" s="114"/>
      <c r="DK186" s="114"/>
      <c r="DL186" s="114"/>
      <c r="DM186" s="114"/>
      <c r="DN186" s="114"/>
      <c r="DO186" s="114"/>
      <c r="DP186" s="114"/>
      <c r="DQ186" s="114"/>
      <c r="DR186" s="114"/>
      <c r="DS186" s="114"/>
      <c r="DT186" s="114"/>
      <c r="DU186" s="114"/>
      <c r="DV186" s="114"/>
      <c r="DW186" s="114"/>
      <c r="DX186" s="114"/>
      <c r="DY186" s="114"/>
      <c r="DZ186" s="114"/>
      <c r="EA186" s="114"/>
      <c r="EB186" s="114"/>
      <c r="EC186" s="114"/>
      <c r="ED186" s="114"/>
      <c r="EE186" s="114"/>
      <c r="EF186" s="114"/>
      <c r="EG186" s="114"/>
      <c r="EH186" s="114"/>
      <c r="EI186" s="114"/>
      <c r="EJ186" s="114"/>
      <c r="EK186" s="114"/>
      <c r="EL186" s="114"/>
      <c r="EM186" s="114"/>
      <c r="EN186" s="114"/>
      <c r="EO186" s="114"/>
      <c r="EP186" s="114"/>
      <c r="EQ186" s="114"/>
      <c r="ER186" s="114"/>
      <c r="ES186" s="114"/>
      <c r="ET186" s="114"/>
      <c r="EU186" s="114"/>
      <c r="EV186" s="114"/>
      <c r="EW186" s="114"/>
      <c r="EX186" s="114"/>
      <c r="EY186" s="114"/>
      <c r="EZ186" s="114"/>
      <c r="FA186" s="114"/>
      <c r="FB186" s="114"/>
      <c r="FC186" s="114"/>
      <c r="FD186" s="114"/>
      <c r="FE186" s="114"/>
      <c r="FF186" s="114"/>
      <c r="FG186" s="114"/>
      <c r="FH186" s="114"/>
      <c r="FI186" s="114"/>
      <c r="FJ186" s="114"/>
      <c r="FK186" s="114"/>
      <c r="FL186" s="114"/>
      <c r="FM186" s="114"/>
      <c r="FN186" s="114"/>
      <c r="FO186" s="114"/>
      <c r="FP186" s="114"/>
      <c r="FQ186" s="114"/>
      <c r="FR186" s="114"/>
      <c r="FS186" s="114"/>
      <c r="FT186" s="114"/>
      <c r="FU186" s="114"/>
      <c r="FV186" s="114"/>
      <c r="FW186" s="114"/>
      <c r="FX186" s="114"/>
      <c r="FY186" s="114"/>
      <c r="FZ186" s="114"/>
      <c r="GA186" s="114"/>
      <c r="GB186" s="114"/>
      <c r="GC186" s="114"/>
      <c r="GD186" s="114"/>
      <c r="GE186" s="114"/>
      <c r="GF186" s="114"/>
      <c r="GG186" s="114"/>
      <c r="GH186" s="114"/>
      <c r="GI186" s="114"/>
      <c r="GJ186" s="114"/>
      <c r="GK186" s="114"/>
      <c r="GL186" s="114"/>
      <c r="GM186" s="114"/>
      <c r="GN186" s="114"/>
      <c r="GO186" s="114"/>
      <c r="GP186" s="114"/>
      <c r="GQ186" s="114"/>
      <c r="GR186" s="114"/>
      <c r="GS186" s="114"/>
      <c r="GT186" s="114"/>
      <c r="GU186" s="114"/>
      <c r="GV186" s="114"/>
      <c r="GW186" s="114"/>
      <c r="GX186" s="114"/>
      <c r="GY186" s="114"/>
      <c r="GZ186" s="114"/>
      <c r="HA186" s="114"/>
      <c r="HB186" s="114"/>
      <c r="HC186" s="114"/>
      <c r="HD186" s="114"/>
      <c r="HE186" s="114"/>
      <c r="HF186" s="114"/>
      <c r="HG186" s="114"/>
      <c r="HH186" s="114"/>
      <c r="HI186" s="114"/>
      <c r="HJ186" s="114"/>
      <c r="HK186" s="114"/>
      <c r="HL186" s="114"/>
      <c r="HM186" s="114"/>
      <c r="HN186" s="114"/>
      <c r="HO186" s="114"/>
      <c r="HP186" s="114"/>
      <c r="HQ186" s="114"/>
      <c r="HR186" s="114"/>
      <c r="HS186" s="114"/>
      <c r="HT186" s="114"/>
      <c r="HU186" s="114"/>
      <c r="HV186" s="114"/>
      <c r="HW186" s="114"/>
      <c r="HX186" s="114"/>
      <c r="HY186" s="114"/>
      <c r="HZ186" s="114"/>
      <c r="IA186" s="114"/>
      <c r="IB186" s="114"/>
    </row>
    <row r="187" s="98" customFormat="1" ht="25" customHeight="1" spans="1:236">
      <c r="A187" s="112"/>
      <c r="B187" s="107">
        <v>2101101</v>
      </c>
      <c r="C187" s="110" t="s">
        <v>58</v>
      </c>
      <c r="D187" s="109">
        <f t="shared" si="352"/>
        <v>80469</v>
      </c>
      <c r="E187" s="109">
        <f t="shared" si="353"/>
        <v>80469</v>
      </c>
      <c r="F187" s="109">
        <f t="shared" si="354"/>
        <v>0</v>
      </c>
      <c r="G187" s="109"/>
      <c r="H187" s="109">
        <f t="shared" si="355"/>
        <v>0</v>
      </c>
      <c r="I187" s="109"/>
      <c r="J187" s="109"/>
      <c r="K187" s="109"/>
      <c r="L187" s="109"/>
      <c r="M187" s="109">
        <f t="shared" si="356"/>
        <v>80469</v>
      </c>
      <c r="N187" s="109"/>
      <c r="O187" s="109">
        <v>70020</v>
      </c>
      <c r="P187" s="109">
        <f t="shared" si="357"/>
        <v>10449</v>
      </c>
      <c r="Q187" s="109">
        <v>2334</v>
      </c>
      <c r="R187" s="109">
        <v>5835</v>
      </c>
      <c r="S187" s="109">
        <v>2280</v>
      </c>
      <c r="T187" s="109"/>
      <c r="U187" s="109"/>
      <c r="V187" s="109"/>
      <c r="W187" s="109">
        <f t="shared" si="358"/>
        <v>0</v>
      </c>
      <c r="X187" s="109">
        <f t="shared" si="359"/>
        <v>0</v>
      </c>
      <c r="Y187" s="109"/>
      <c r="Z187" s="109">
        <f t="shared" si="360"/>
        <v>0</v>
      </c>
      <c r="AA187" s="109"/>
      <c r="AB187" s="109"/>
      <c r="AC187" s="109"/>
      <c r="AD187" s="109"/>
      <c r="AE187" s="109">
        <f t="shared" si="361"/>
        <v>0</v>
      </c>
      <c r="AF187" s="109"/>
      <c r="AG187" s="109"/>
      <c r="AH187" s="109">
        <f t="shared" si="362"/>
        <v>0</v>
      </c>
      <c r="AI187" s="109"/>
      <c r="AJ187" s="109"/>
      <c r="AK187" s="109"/>
      <c r="AL187" s="109"/>
      <c r="AM187" s="109"/>
      <c r="AN187" s="109"/>
      <c r="AO187" s="109">
        <f t="shared" si="363"/>
        <v>0</v>
      </c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>
        <f t="shared" si="364"/>
        <v>0</v>
      </c>
      <c r="AZ187" s="109"/>
      <c r="BA187" s="113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4"/>
      <c r="BZ187" s="114"/>
      <c r="CA187" s="114"/>
      <c r="CB187" s="114"/>
      <c r="CC187" s="114"/>
      <c r="CD187" s="114"/>
      <c r="CE187" s="114"/>
      <c r="CF187" s="114"/>
      <c r="CG187" s="114"/>
      <c r="CH187" s="114"/>
      <c r="CI187" s="114"/>
      <c r="CJ187" s="114"/>
      <c r="CK187" s="114"/>
      <c r="CL187" s="114"/>
      <c r="CM187" s="114"/>
      <c r="CN187" s="114"/>
      <c r="CO187" s="114"/>
      <c r="CP187" s="114"/>
      <c r="CQ187" s="114"/>
      <c r="CR187" s="114"/>
      <c r="CS187" s="114"/>
      <c r="CT187" s="114"/>
      <c r="CU187" s="114"/>
      <c r="CV187" s="114"/>
      <c r="CW187" s="114"/>
      <c r="CX187" s="114"/>
      <c r="CY187" s="114"/>
      <c r="CZ187" s="114"/>
      <c r="DA187" s="114"/>
      <c r="DB187" s="114"/>
      <c r="DC187" s="114"/>
      <c r="DD187" s="114"/>
      <c r="DE187" s="114"/>
      <c r="DF187" s="114"/>
      <c r="DG187" s="114"/>
      <c r="DH187" s="114"/>
      <c r="DI187" s="114"/>
      <c r="DJ187" s="114"/>
      <c r="DK187" s="114"/>
      <c r="DL187" s="114"/>
      <c r="DM187" s="114"/>
      <c r="DN187" s="114"/>
      <c r="DO187" s="114"/>
      <c r="DP187" s="114"/>
      <c r="DQ187" s="114"/>
      <c r="DR187" s="114"/>
      <c r="DS187" s="114"/>
      <c r="DT187" s="114"/>
      <c r="DU187" s="114"/>
      <c r="DV187" s="114"/>
      <c r="DW187" s="114"/>
      <c r="DX187" s="114"/>
      <c r="DY187" s="114"/>
      <c r="DZ187" s="114"/>
      <c r="EA187" s="114"/>
      <c r="EB187" s="114"/>
      <c r="EC187" s="114"/>
      <c r="ED187" s="114"/>
      <c r="EE187" s="114"/>
      <c r="EF187" s="114"/>
      <c r="EG187" s="114"/>
      <c r="EH187" s="114"/>
      <c r="EI187" s="114"/>
      <c r="EJ187" s="114"/>
      <c r="EK187" s="114"/>
      <c r="EL187" s="114"/>
      <c r="EM187" s="114"/>
      <c r="EN187" s="114"/>
      <c r="EO187" s="114"/>
      <c r="EP187" s="114"/>
      <c r="EQ187" s="114"/>
      <c r="ER187" s="114"/>
      <c r="ES187" s="114"/>
      <c r="ET187" s="114"/>
      <c r="EU187" s="114"/>
      <c r="EV187" s="114"/>
      <c r="EW187" s="114"/>
      <c r="EX187" s="114"/>
      <c r="EY187" s="114"/>
      <c r="EZ187" s="114"/>
      <c r="FA187" s="114"/>
      <c r="FB187" s="114"/>
      <c r="FC187" s="114"/>
      <c r="FD187" s="114"/>
      <c r="FE187" s="114"/>
      <c r="FF187" s="114"/>
      <c r="FG187" s="114"/>
      <c r="FH187" s="114"/>
      <c r="FI187" s="114"/>
      <c r="FJ187" s="114"/>
      <c r="FK187" s="114"/>
      <c r="FL187" s="114"/>
      <c r="FM187" s="114"/>
      <c r="FN187" s="114"/>
      <c r="FO187" s="114"/>
      <c r="FP187" s="114"/>
      <c r="FQ187" s="114"/>
      <c r="FR187" s="114"/>
      <c r="FS187" s="114"/>
      <c r="FT187" s="114"/>
      <c r="FU187" s="114"/>
      <c r="FV187" s="114"/>
      <c r="FW187" s="114"/>
      <c r="FX187" s="114"/>
      <c r="FY187" s="114"/>
      <c r="FZ187" s="114"/>
      <c r="GA187" s="114"/>
      <c r="GB187" s="114"/>
      <c r="GC187" s="114"/>
      <c r="GD187" s="114"/>
      <c r="GE187" s="114"/>
      <c r="GF187" s="114"/>
      <c r="GG187" s="114"/>
      <c r="GH187" s="114"/>
      <c r="GI187" s="114"/>
      <c r="GJ187" s="114"/>
      <c r="GK187" s="114"/>
      <c r="GL187" s="114"/>
      <c r="GM187" s="114"/>
      <c r="GN187" s="114"/>
      <c r="GO187" s="114"/>
      <c r="GP187" s="114"/>
      <c r="GQ187" s="114"/>
      <c r="GR187" s="114"/>
      <c r="GS187" s="114"/>
      <c r="GT187" s="114"/>
      <c r="GU187" s="114"/>
      <c r="GV187" s="114"/>
      <c r="GW187" s="114"/>
      <c r="GX187" s="114"/>
      <c r="GY187" s="114"/>
      <c r="GZ187" s="114"/>
      <c r="HA187" s="114"/>
      <c r="HB187" s="114"/>
      <c r="HC187" s="114"/>
      <c r="HD187" s="114"/>
      <c r="HE187" s="114"/>
      <c r="HF187" s="114"/>
      <c r="HG187" s="114"/>
      <c r="HH187" s="114"/>
      <c r="HI187" s="114"/>
      <c r="HJ187" s="114"/>
      <c r="HK187" s="114"/>
      <c r="HL187" s="114"/>
      <c r="HM187" s="114"/>
      <c r="HN187" s="114"/>
      <c r="HO187" s="114"/>
      <c r="HP187" s="114"/>
      <c r="HQ187" s="114"/>
      <c r="HR187" s="114"/>
      <c r="HS187" s="114"/>
      <c r="HT187" s="114"/>
      <c r="HU187" s="114"/>
      <c r="HV187" s="114"/>
      <c r="HW187" s="114"/>
      <c r="HX187" s="114"/>
      <c r="HY187" s="114"/>
      <c r="HZ187" s="114"/>
      <c r="IA187" s="114"/>
      <c r="IB187" s="114"/>
    </row>
    <row r="188" s="98" customFormat="1" ht="25" customHeight="1" spans="1:236">
      <c r="A188" s="112"/>
      <c r="B188" s="107">
        <v>2101102</v>
      </c>
      <c r="C188" s="110" t="s">
        <v>59</v>
      </c>
      <c r="D188" s="109">
        <f t="shared" si="352"/>
        <v>457663</v>
      </c>
      <c r="E188" s="109">
        <f t="shared" si="353"/>
        <v>0</v>
      </c>
      <c r="F188" s="109">
        <f t="shared" si="354"/>
        <v>0</v>
      </c>
      <c r="G188" s="109"/>
      <c r="H188" s="109">
        <f t="shared" si="355"/>
        <v>0</v>
      </c>
      <c r="I188" s="109"/>
      <c r="J188" s="109"/>
      <c r="K188" s="109"/>
      <c r="L188" s="109"/>
      <c r="M188" s="109">
        <f t="shared" si="356"/>
        <v>0</v>
      </c>
      <c r="N188" s="109"/>
      <c r="O188" s="109"/>
      <c r="P188" s="109">
        <f t="shared" si="357"/>
        <v>0</v>
      </c>
      <c r="Q188" s="109"/>
      <c r="R188" s="109"/>
      <c r="S188" s="109"/>
      <c r="T188" s="109"/>
      <c r="U188" s="109"/>
      <c r="V188" s="109"/>
      <c r="W188" s="109">
        <f t="shared" si="358"/>
        <v>457663</v>
      </c>
      <c r="X188" s="109">
        <f t="shared" si="359"/>
        <v>0</v>
      </c>
      <c r="Y188" s="109"/>
      <c r="Z188" s="109">
        <f t="shared" si="360"/>
        <v>0</v>
      </c>
      <c r="AA188" s="109"/>
      <c r="AB188" s="109"/>
      <c r="AC188" s="109"/>
      <c r="AD188" s="109"/>
      <c r="AE188" s="109">
        <f t="shared" si="361"/>
        <v>457663</v>
      </c>
      <c r="AF188" s="109"/>
      <c r="AG188" s="109">
        <v>402862</v>
      </c>
      <c r="AH188" s="109">
        <f t="shared" si="362"/>
        <v>54801</v>
      </c>
      <c r="AI188" s="109">
        <v>13429</v>
      </c>
      <c r="AJ188" s="109">
        <v>33572</v>
      </c>
      <c r="AK188" s="109">
        <v>7800</v>
      </c>
      <c r="AL188" s="109"/>
      <c r="AM188" s="109"/>
      <c r="AN188" s="109"/>
      <c r="AO188" s="109">
        <f t="shared" si="363"/>
        <v>0</v>
      </c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>
        <f t="shared" si="364"/>
        <v>0</v>
      </c>
      <c r="AZ188" s="109"/>
      <c r="BA188" s="113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4"/>
      <c r="BY188" s="114"/>
      <c r="BZ188" s="114"/>
      <c r="CA188" s="114"/>
      <c r="CB188" s="114"/>
      <c r="CC188" s="114"/>
      <c r="CD188" s="114"/>
      <c r="CE188" s="114"/>
      <c r="CF188" s="114"/>
      <c r="CG188" s="114"/>
      <c r="CH188" s="114"/>
      <c r="CI188" s="114"/>
      <c r="CJ188" s="114"/>
      <c r="CK188" s="114"/>
      <c r="CL188" s="114"/>
      <c r="CM188" s="114"/>
      <c r="CN188" s="114"/>
      <c r="CO188" s="114"/>
      <c r="CP188" s="114"/>
      <c r="CQ188" s="114"/>
      <c r="CR188" s="114"/>
      <c r="CS188" s="114"/>
      <c r="CT188" s="114"/>
      <c r="CU188" s="114"/>
      <c r="CV188" s="114"/>
      <c r="CW188" s="114"/>
      <c r="CX188" s="114"/>
      <c r="CY188" s="114"/>
      <c r="CZ188" s="114"/>
      <c r="DA188" s="114"/>
      <c r="DB188" s="114"/>
      <c r="DC188" s="114"/>
      <c r="DD188" s="114"/>
      <c r="DE188" s="114"/>
      <c r="DF188" s="114"/>
      <c r="DG188" s="114"/>
      <c r="DH188" s="114"/>
      <c r="DI188" s="114"/>
      <c r="DJ188" s="114"/>
      <c r="DK188" s="114"/>
      <c r="DL188" s="114"/>
      <c r="DM188" s="114"/>
      <c r="DN188" s="114"/>
      <c r="DO188" s="114"/>
      <c r="DP188" s="114"/>
      <c r="DQ188" s="114"/>
      <c r="DR188" s="114"/>
      <c r="DS188" s="114"/>
      <c r="DT188" s="114"/>
      <c r="DU188" s="114"/>
      <c r="DV188" s="114"/>
      <c r="DW188" s="114"/>
      <c r="DX188" s="114"/>
      <c r="DY188" s="114"/>
      <c r="DZ188" s="114"/>
      <c r="EA188" s="114"/>
      <c r="EB188" s="114"/>
      <c r="EC188" s="114"/>
      <c r="ED188" s="114"/>
      <c r="EE188" s="114"/>
      <c r="EF188" s="114"/>
      <c r="EG188" s="114"/>
      <c r="EH188" s="114"/>
      <c r="EI188" s="114"/>
      <c r="EJ188" s="114"/>
      <c r="EK188" s="114"/>
      <c r="EL188" s="114"/>
      <c r="EM188" s="114"/>
      <c r="EN188" s="114"/>
      <c r="EO188" s="114"/>
      <c r="EP188" s="114"/>
      <c r="EQ188" s="114"/>
      <c r="ER188" s="114"/>
      <c r="ES188" s="114"/>
      <c r="ET188" s="114"/>
      <c r="EU188" s="114"/>
      <c r="EV188" s="114"/>
      <c r="EW188" s="114"/>
      <c r="EX188" s="114"/>
      <c r="EY188" s="114"/>
      <c r="EZ188" s="114"/>
      <c r="FA188" s="114"/>
      <c r="FB188" s="114"/>
      <c r="FC188" s="114"/>
      <c r="FD188" s="114"/>
      <c r="FE188" s="114"/>
      <c r="FF188" s="114"/>
      <c r="FG188" s="114"/>
      <c r="FH188" s="114"/>
      <c r="FI188" s="114"/>
      <c r="FJ188" s="114"/>
      <c r="FK188" s="114"/>
      <c r="FL188" s="114"/>
      <c r="FM188" s="114"/>
      <c r="FN188" s="114"/>
      <c r="FO188" s="114"/>
      <c r="FP188" s="114"/>
      <c r="FQ188" s="114"/>
      <c r="FR188" s="114"/>
      <c r="FS188" s="114"/>
      <c r="FT188" s="114"/>
      <c r="FU188" s="114"/>
      <c r="FV188" s="114"/>
      <c r="FW188" s="114"/>
      <c r="FX188" s="114"/>
      <c r="FY188" s="114"/>
      <c r="FZ188" s="114"/>
      <c r="GA188" s="114"/>
      <c r="GB188" s="114"/>
      <c r="GC188" s="114"/>
      <c r="GD188" s="114"/>
      <c r="GE188" s="114"/>
      <c r="GF188" s="114"/>
      <c r="GG188" s="114"/>
      <c r="GH188" s="114"/>
      <c r="GI188" s="114"/>
      <c r="GJ188" s="114"/>
      <c r="GK188" s="114"/>
      <c r="GL188" s="114"/>
      <c r="GM188" s="114"/>
      <c r="GN188" s="114"/>
      <c r="GO188" s="114"/>
      <c r="GP188" s="114"/>
      <c r="GQ188" s="114"/>
      <c r="GR188" s="114"/>
      <c r="GS188" s="114"/>
      <c r="GT188" s="114"/>
      <c r="GU188" s="114"/>
      <c r="GV188" s="114"/>
      <c r="GW188" s="114"/>
      <c r="GX188" s="114"/>
      <c r="GY188" s="114"/>
      <c r="GZ188" s="114"/>
      <c r="HA188" s="114"/>
      <c r="HB188" s="114"/>
      <c r="HC188" s="114"/>
      <c r="HD188" s="114"/>
      <c r="HE188" s="114"/>
      <c r="HF188" s="114"/>
      <c r="HG188" s="114"/>
      <c r="HH188" s="114"/>
      <c r="HI188" s="114"/>
      <c r="HJ188" s="114"/>
      <c r="HK188" s="114"/>
      <c r="HL188" s="114"/>
      <c r="HM188" s="114"/>
      <c r="HN188" s="114"/>
      <c r="HO188" s="114"/>
      <c r="HP188" s="114"/>
      <c r="HQ188" s="114"/>
      <c r="HR188" s="114"/>
      <c r="HS188" s="114"/>
      <c r="HT188" s="114"/>
      <c r="HU188" s="114"/>
      <c r="HV188" s="114"/>
      <c r="HW188" s="114"/>
      <c r="HX188" s="114"/>
      <c r="HY188" s="114"/>
      <c r="HZ188" s="114"/>
      <c r="IA188" s="114"/>
      <c r="IB188" s="114"/>
    </row>
    <row r="189" s="98" customFormat="1" ht="25" customHeight="1" spans="1:236">
      <c r="A189" s="112"/>
      <c r="B189" s="107">
        <v>2210201</v>
      </c>
      <c r="C189" s="110" t="s">
        <v>60</v>
      </c>
      <c r="D189" s="109">
        <f t="shared" si="352"/>
        <v>930536</v>
      </c>
      <c r="E189" s="109">
        <f t="shared" si="353"/>
        <v>140041</v>
      </c>
      <c r="F189" s="109">
        <f t="shared" si="354"/>
        <v>0</v>
      </c>
      <c r="G189" s="109"/>
      <c r="H189" s="109">
        <f t="shared" si="355"/>
        <v>0</v>
      </c>
      <c r="I189" s="109"/>
      <c r="J189" s="109"/>
      <c r="K189" s="109"/>
      <c r="L189" s="109"/>
      <c r="M189" s="109">
        <f t="shared" si="356"/>
        <v>0</v>
      </c>
      <c r="N189" s="109"/>
      <c r="O189" s="109"/>
      <c r="P189" s="109">
        <f t="shared" si="357"/>
        <v>0</v>
      </c>
      <c r="Q189" s="109"/>
      <c r="R189" s="109"/>
      <c r="S189" s="109"/>
      <c r="T189" s="109"/>
      <c r="U189" s="109">
        <v>140041</v>
      </c>
      <c r="V189" s="109"/>
      <c r="W189" s="109">
        <f t="shared" si="358"/>
        <v>790495</v>
      </c>
      <c r="X189" s="109">
        <f t="shared" si="359"/>
        <v>0</v>
      </c>
      <c r="Y189" s="109"/>
      <c r="Z189" s="109">
        <f t="shared" si="360"/>
        <v>0</v>
      </c>
      <c r="AA189" s="109"/>
      <c r="AB189" s="109"/>
      <c r="AC189" s="109"/>
      <c r="AD189" s="109"/>
      <c r="AE189" s="109">
        <f t="shared" si="361"/>
        <v>0</v>
      </c>
      <c r="AF189" s="109"/>
      <c r="AG189" s="109"/>
      <c r="AH189" s="109">
        <f t="shared" si="362"/>
        <v>0</v>
      </c>
      <c r="AI189" s="109"/>
      <c r="AJ189" s="109"/>
      <c r="AK189" s="109"/>
      <c r="AL189" s="109"/>
      <c r="AM189" s="109">
        <v>790495</v>
      </c>
      <c r="AN189" s="109"/>
      <c r="AO189" s="109">
        <f t="shared" si="363"/>
        <v>0</v>
      </c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>
        <f t="shared" si="364"/>
        <v>0</v>
      </c>
      <c r="AZ189" s="109"/>
      <c r="BA189" s="113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  <c r="BY189" s="114"/>
      <c r="BZ189" s="114"/>
      <c r="CA189" s="114"/>
      <c r="CB189" s="114"/>
      <c r="CC189" s="114"/>
      <c r="CD189" s="114"/>
      <c r="CE189" s="114"/>
      <c r="CF189" s="114"/>
      <c r="CG189" s="114"/>
      <c r="CH189" s="114"/>
      <c r="CI189" s="114"/>
      <c r="CJ189" s="114"/>
      <c r="CK189" s="114"/>
      <c r="CL189" s="114"/>
      <c r="CM189" s="114"/>
      <c r="CN189" s="114"/>
      <c r="CO189" s="114"/>
      <c r="CP189" s="114"/>
      <c r="CQ189" s="114"/>
      <c r="CR189" s="114"/>
      <c r="CS189" s="114"/>
      <c r="CT189" s="114"/>
      <c r="CU189" s="114"/>
      <c r="CV189" s="114"/>
      <c r="CW189" s="114"/>
      <c r="CX189" s="114"/>
      <c r="CY189" s="114"/>
      <c r="CZ189" s="114"/>
      <c r="DA189" s="114"/>
      <c r="DB189" s="114"/>
      <c r="DC189" s="114"/>
      <c r="DD189" s="114"/>
      <c r="DE189" s="114"/>
      <c r="DF189" s="114"/>
      <c r="DG189" s="114"/>
      <c r="DH189" s="114"/>
      <c r="DI189" s="114"/>
      <c r="DJ189" s="114"/>
      <c r="DK189" s="114"/>
      <c r="DL189" s="114"/>
      <c r="DM189" s="114"/>
      <c r="DN189" s="114"/>
      <c r="DO189" s="114"/>
      <c r="DP189" s="114"/>
      <c r="DQ189" s="114"/>
      <c r="DR189" s="114"/>
      <c r="DS189" s="114"/>
      <c r="DT189" s="114"/>
      <c r="DU189" s="114"/>
      <c r="DV189" s="114"/>
      <c r="DW189" s="114"/>
      <c r="DX189" s="114"/>
      <c r="DY189" s="114"/>
      <c r="DZ189" s="114"/>
      <c r="EA189" s="114"/>
      <c r="EB189" s="114"/>
      <c r="EC189" s="114"/>
      <c r="ED189" s="114"/>
      <c r="EE189" s="114"/>
      <c r="EF189" s="114"/>
      <c r="EG189" s="114"/>
      <c r="EH189" s="114"/>
      <c r="EI189" s="114"/>
      <c r="EJ189" s="114"/>
      <c r="EK189" s="114"/>
      <c r="EL189" s="114"/>
      <c r="EM189" s="114"/>
      <c r="EN189" s="114"/>
      <c r="EO189" s="114"/>
      <c r="EP189" s="114"/>
      <c r="EQ189" s="114"/>
      <c r="ER189" s="114"/>
      <c r="ES189" s="114"/>
      <c r="ET189" s="114"/>
      <c r="EU189" s="114"/>
      <c r="EV189" s="114"/>
      <c r="EW189" s="114"/>
      <c r="EX189" s="114"/>
      <c r="EY189" s="114"/>
      <c r="EZ189" s="114"/>
      <c r="FA189" s="114"/>
      <c r="FB189" s="114"/>
      <c r="FC189" s="114"/>
      <c r="FD189" s="114"/>
      <c r="FE189" s="114"/>
      <c r="FF189" s="114"/>
      <c r="FG189" s="114"/>
      <c r="FH189" s="114"/>
      <c r="FI189" s="114"/>
      <c r="FJ189" s="114"/>
      <c r="FK189" s="114"/>
      <c r="FL189" s="114"/>
      <c r="FM189" s="114"/>
      <c r="FN189" s="114"/>
      <c r="FO189" s="114"/>
      <c r="FP189" s="114"/>
      <c r="FQ189" s="114"/>
      <c r="FR189" s="114"/>
      <c r="FS189" s="114"/>
      <c r="FT189" s="114"/>
      <c r="FU189" s="114"/>
      <c r="FV189" s="114"/>
      <c r="FW189" s="114"/>
      <c r="FX189" s="114"/>
      <c r="FY189" s="114"/>
      <c r="FZ189" s="114"/>
      <c r="GA189" s="114"/>
      <c r="GB189" s="114"/>
      <c r="GC189" s="114"/>
      <c r="GD189" s="114"/>
      <c r="GE189" s="114"/>
      <c r="GF189" s="114"/>
      <c r="GG189" s="114"/>
      <c r="GH189" s="114"/>
      <c r="GI189" s="114"/>
      <c r="GJ189" s="114"/>
      <c r="GK189" s="114"/>
      <c r="GL189" s="114"/>
      <c r="GM189" s="114"/>
      <c r="GN189" s="114"/>
      <c r="GO189" s="114"/>
      <c r="GP189" s="114"/>
      <c r="GQ189" s="114"/>
      <c r="GR189" s="114"/>
      <c r="GS189" s="114"/>
      <c r="GT189" s="114"/>
      <c r="GU189" s="114"/>
      <c r="GV189" s="114"/>
      <c r="GW189" s="114"/>
      <c r="GX189" s="114"/>
      <c r="GY189" s="114"/>
      <c r="GZ189" s="114"/>
      <c r="HA189" s="114"/>
      <c r="HB189" s="114"/>
      <c r="HC189" s="114"/>
      <c r="HD189" s="114"/>
      <c r="HE189" s="114"/>
      <c r="HF189" s="114"/>
      <c r="HG189" s="114"/>
      <c r="HH189" s="114"/>
      <c r="HI189" s="114"/>
      <c r="HJ189" s="114"/>
      <c r="HK189" s="114"/>
      <c r="HL189" s="114"/>
      <c r="HM189" s="114"/>
      <c r="HN189" s="114"/>
      <c r="HO189" s="114"/>
      <c r="HP189" s="114"/>
      <c r="HQ189" s="114"/>
      <c r="HR189" s="114"/>
      <c r="HS189" s="114"/>
      <c r="HT189" s="114"/>
      <c r="HU189" s="114"/>
      <c r="HV189" s="114"/>
      <c r="HW189" s="114"/>
      <c r="HX189" s="114"/>
      <c r="HY189" s="114"/>
      <c r="HZ189" s="114"/>
      <c r="IA189" s="114"/>
      <c r="IB189" s="114"/>
    </row>
    <row r="190" s="98" customFormat="1" ht="25" customHeight="1" spans="1:236">
      <c r="A190" s="112" t="s">
        <v>86</v>
      </c>
      <c r="B190" s="107"/>
      <c r="C190" s="108" t="s">
        <v>54</v>
      </c>
      <c r="D190" s="109">
        <f t="shared" ref="D190:AZ190" si="365">D191+D192+D193+D194+D195+D196</f>
        <v>7135070</v>
      </c>
      <c r="E190" s="109">
        <f t="shared" si="365"/>
        <v>1936114</v>
      </c>
      <c r="F190" s="109">
        <f t="shared" si="365"/>
        <v>1483721</v>
      </c>
      <c r="G190" s="109">
        <f t="shared" si="365"/>
        <v>732396</v>
      </c>
      <c r="H190" s="109">
        <f t="shared" si="365"/>
        <v>690292</v>
      </c>
      <c r="I190" s="109">
        <f t="shared" si="365"/>
        <v>566142</v>
      </c>
      <c r="J190" s="109">
        <f t="shared" si="365"/>
        <v>40750</v>
      </c>
      <c r="K190" s="109">
        <f t="shared" si="365"/>
        <v>83400</v>
      </c>
      <c r="L190" s="109">
        <f t="shared" si="365"/>
        <v>61033</v>
      </c>
      <c r="M190" s="109">
        <f t="shared" si="365"/>
        <v>296568</v>
      </c>
      <c r="N190" s="109">
        <f t="shared" si="365"/>
        <v>207766</v>
      </c>
      <c r="O190" s="109">
        <f t="shared" si="365"/>
        <v>77912</v>
      </c>
      <c r="P190" s="109">
        <f t="shared" si="365"/>
        <v>10890</v>
      </c>
      <c r="Q190" s="109">
        <f t="shared" si="365"/>
        <v>2597</v>
      </c>
      <c r="R190" s="109">
        <f t="shared" si="365"/>
        <v>6493</v>
      </c>
      <c r="S190" s="109">
        <f t="shared" si="365"/>
        <v>1800</v>
      </c>
      <c r="T190" s="109">
        <f t="shared" si="365"/>
        <v>0</v>
      </c>
      <c r="U190" s="109">
        <f t="shared" si="365"/>
        <v>155825</v>
      </c>
      <c r="V190" s="109">
        <f t="shared" si="365"/>
        <v>0</v>
      </c>
      <c r="W190" s="109">
        <f t="shared" si="365"/>
        <v>4206694</v>
      </c>
      <c r="X190" s="109">
        <f t="shared" si="365"/>
        <v>3160735</v>
      </c>
      <c r="Y190" s="109">
        <f t="shared" si="365"/>
        <v>1546500</v>
      </c>
      <c r="Z190" s="109">
        <f t="shared" si="365"/>
        <v>1485360</v>
      </c>
      <c r="AA190" s="109">
        <f t="shared" si="365"/>
        <v>1226760</v>
      </c>
      <c r="AB190" s="109">
        <f t="shared" si="365"/>
        <v>87000</v>
      </c>
      <c r="AC190" s="109">
        <f t="shared" si="365"/>
        <v>171600</v>
      </c>
      <c r="AD190" s="109">
        <f t="shared" si="365"/>
        <v>128875</v>
      </c>
      <c r="AE190" s="109">
        <f t="shared" si="365"/>
        <v>647468</v>
      </c>
      <c r="AF190" s="109">
        <f t="shared" si="365"/>
        <v>454040</v>
      </c>
      <c r="AG190" s="109">
        <f t="shared" si="365"/>
        <v>170103</v>
      </c>
      <c r="AH190" s="109">
        <f t="shared" si="365"/>
        <v>23325</v>
      </c>
      <c r="AI190" s="109">
        <f t="shared" si="365"/>
        <v>5670</v>
      </c>
      <c r="AJ190" s="109">
        <f t="shared" si="365"/>
        <v>14175</v>
      </c>
      <c r="AK190" s="109">
        <f t="shared" si="365"/>
        <v>3480</v>
      </c>
      <c r="AL190" s="109">
        <f t="shared" si="365"/>
        <v>0</v>
      </c>
      <c r="AM190" s="109">
        <f t="shared" si="365"/>
        <v>332791</v>
      </c>
      <c r="AN190" s="109">
        <f t="shared" si="365"/>
        <v>65700</v>
      </c>
      <c r="AO190" s="109">
        <f t="shared" si="365"/>
        <v>949062</v>
      </c>
      <c r="AP190" s="109">
        <f t="shared" si="365"/>
        <v>150000</v>
      </c>
      <c r="AQ190" s="109">
        <f t="shared" si="365"/>
        <v>500000</v>
      </c>
      <c r="AR190" s="109">
        <f t="shared" si="365"/>
        <v>690200</v>
      </c>
      <c r="AS190" s="109">
        <f t="shared" si="365"/>
        <v>48862</v>
      </c>
      <c r="AT190" s="109">
        <f t="shared" si="365"/>
        <v>159000</v>
      </c>
      <c r="AU190" s="109">
        <f t="shared" si="365"/>
        <v>5000</v>
      </c>
      <c r="AV190" s="109">
        <f t="shared" si="365"/>
        <v>5000</v>
      </c>
      <c r="AW190" s="109">
        <f t="shared" si="365"/>
        <v>41000</v>
      </c>
      <c r="AX190" s="109">
        <f t="shared" si="365"/>
        <v>0</v>
      </c>
      <c r="AY190" s="109">
        <f t="shared" si="365"/>
        <v>43200</v>
      </c>
      <c r="AZ190" s="109">
        <f t="shared" si="365"/>
        <v>43200</v>
      </c>
      <c r="BA190" s="106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114"/>
      <c r="BZ190" s="114"/>
      <c r="CA190" s="114"/>
      <c r="CB190" s="114"/>
      <c r="CC190" s="114"/>
      <c r="CD190" s="114"/>
      <c r="CE190" s="114"/>
      <c r="CF190" s="114"/>
      <c r="CG190" s="114"/>
      <c r="CH190" s="114"/>
      <c r="CI190" s="114"/>
      <c r="CJ190" s="114"/>
      <c r="CK190" s="114"/>
      <c r="CL190" s="114"/>
      <c r="CM190" s="114"/>
      <c r="CN190" s="114"/>
      <c r="CO190" s="114"/>
      <c r="CP190" s="114"/>
      <c r="CQ190" s="114"/>
      <c r="CR190" s="114"/>
      <c r="CS190" s="114"/>
      <c r="CT190" s="114"/>
      <c r="CU190" s="114"/>
      <c r="CV190" s="114"/>
      <c r="CW190" s="114"/>
      <c r="CX190" s="114"/>
      <c r="CY190" s="114"/>
      <c r="CZ190" s="114"/>
      <c r="DA190" s="114"/>
      <c r="DB190" s="114"/>
      <c r="DC190" s="114"/>
      <c r="DD190" s="114"/>
      <c r="DE190" s="114"/>
      <c r="DF190" s="114"/>
      <c r="DG190" s="114"/>
      <c r="DH190" s="114"/>
      <c r="DI190" s="114"/>
      <c r="DJ190" s="114"/>
      <c r="DK190" s="114"/>
      <c r="DL190" s="114"/>
      <c r="DM190" s="114"/>
      <c r="DN190" s="114"/>
      <c r="DO190" s="114"/>
      <c r="DP190" s="114"/>
      <c r="DQ190" s="114"/>
      <c r="DR190" s="114"/>
      <c r="DS190" s="114"/>
      <c r="DT190" s="114"/>
      <c r="DU190" s="114"/>
      <c r="DV190" s="114"/>
      <c r="DW190" s="114"/>
      <c r="DX190" s="114"/>
      <c r="DY190" s="114"/>
      <c r="DZ190" s="114"/>
      <c r="EA190" s="114"/>
      <c r="EB190" s="114"/>
      <c r="EC190" s="114"/>
      <c r="ED190" s="114"/>
      <c r="EE190" s="114"/>
      <c r="EF190" s="114"/>
      <c r="EG190" s="114"/>
      <c r="EH190" s="114"/>
      <c r="EI190" s="114"/>
      <c r="EJ190" s="114"/>
      <c r="EK190" s="114"/>
      <c r="EL190" s="114"/>
      <c r="EM190" s="114"/>
      <c r="EN190" s="114"/>
      <c r="EO190" s="114"/>
      <c r="EP190" s="114"/>
      <c r="EQ190" s="114"/>
      <c r="ER190" s="114"/>
      <c r="ES190" s="114"/>
      <c r="ET190" s="114"/>
      <c r="EU190" s="114"/>
      <c r="EV190" s="114"/>
      <c r="EW190" s="114"/>
      <c r="EX190" s="114"/>
      <c r="EY190" s="114"/>
      <c r="EZ190" s="114"/>
      <c r="FA190" s="114"/>
      <c r="FB190" s="114"/>
      <c r="FC190" s="114"/>
      <c r="FD190" s="114"/>
      <c r="FE190" s="114"/>
      <c r="FF190" s="114"/>
      <c r="FG190" s="114"/>
      <c r="FH190" s="114"/>
      <c r="FI190" s="114"/>
      <c r="FJ190" s="114"/>
      <c r="FK190" s="114"/>
      <c r="FL190" s="114"/>
      <c r="FM190" s="114"/>
      <c r="FN190" s="114"/>
      <c r="FO190" s="114"/>
      <c r="FP190" s="114"/>
      <c r="FQ190" s="114"/>
      <c r="FR190" s="114"/>
      <c r="FS190" s="114"/>
      <c r="FT190" s="114"/>
      <c r="FU190" s="114"/>
      <c r="FV190" s="114"/>
      <c r="FW190" s="114"/>
      <c r="FX190" s="114"/>
      <c r="FY190" s="114"/>
      <c r="FZ190" s="114"/>
      <c r="GA190" s="114"/>
      <c r="GB190" s="114"/>
      <c r="GC190" s="114"/>
      <c r="GD190" s="114"/>
      <c r="GE190" s="114"/>
      <c r="GF190" s="114"/>
      <c r="GG190" s="114"/>
      <c r="GH190" s="114"/>
      <c r="GI190" s="114"/>
      <c r="GJ190" s="114"/>
      <c r="GK190" s="114"/>
      <c r="GL190" s="114"/>
      <c r="GM190" s="114"/>
      <c r="GN190" s="114"/>
      <c r="GO190" s="114"/>
      <c r="GP190" s="114"/>
      <c r="GQ190" s="114"/>
      <c r="GR190" s="114"/>
      <c r="GS190" s="114"/>
      <c r="GT190" s="114"/>
      <c r="GU190" s="114"/>
      <c r="GV190" s="114"/>
      <c r="GW190" s="114"/>
      <c r="GX190" s="114"/>
      <c r="GY190" s="114"/>
      <c r="GZ190" s="114"/>
      <c r="HA190" s="114"/>
      <c r="HB190" s="114"/>
      <c r="HC190" s="114"/>
      <c r="HD190" s="114"/>
      <c r="HE190" s="114"/>
      <c r="HF190" s="114"/>
      <c r="HG190" s="114"/>
      <c r="HH190" s="114"/>
      <c r="HI190" s="114"/>
      <c r="HJ190" s="114"/>
      <c r="HK190" s="114"/>
      <c r="HL190" s="114"/>
      <c r="HM190" s="114"/>
      <c r="HN190" s="114"/>
      <c r="HO190" s="114"/>
      <c r="HP190" s="114"/>
      <c r="HQ190" s="114"/>
      <c r="HR190" s="114"/>
      <c r="HS190" s="114"/>
      <c r="HT190" s="114"/>
      <c r="HU190" s="114"/>
      <c r="HV190" s="114"/>
      <c r="HW190" s="114"/>
      <c r="HX190" s="114"/>
      <c r="HY190" s="114"/>
      <c r="HZ190" s="114"/>
      <c r="IA190" s="114"/>
      <c r="IB190" s="114"/>
    </row>
    <row r="191" s="98" customFormat="1" ht="25" customHeight="1" spans="1:236">
      <c r="A191" s="112"/>
      <c r="B191" s="107">
        <v>2010301</v>
      </c>
      <c r="C191" s="110" t="s">
        <v>55</v>
      </c>
      <c r="D191" s="109">
        <f t="shared" ref="D191:D196" si="366">E191+W191+AO191+AY191</f>
        <v>2475983</v>
      </c>
      <c r="E191" s="109">
        <f t="shared" ref="E191:E196" si="367">F191+M191+U191+V191</f>
        <v>1483721</v>
      </c>
      <c r="F191" s="109">
        <f t="shared" ref="F191:F196" si="368">G191+H191+L191</f>
        <v>1483721</v>
      </c>
      <c r="G191" s="109">
        <v>732396</v>
      </c>
      <c r="H191" s="109">
        <f t="shared" ref="H191:H196" si="369">I191+J191+K191</f>
        <v>690292</v>
      </c>
      <c r="I191" s="109">
        <v>566142</v>
      </c>
      <c r="J191" s="109">
        <v>40750</v>
      </c>
      <c r="K191" s="109">
        <v>83400</v>
      </c>
      <c r="L191" s="109">
        <v>61033</v>
      </c>
      <c r="M191" s="109">
        <f t="shared" ref="M191:M196" si="370">N191+O191+P191</f>
        <v>0</v>
      </c>
      <c r="N191" s="109"/>
      <c r="O191" s="109"/>
      <c r="P191" s="109">
        <f t="shared" ref="P191:P196" si="371">Q191+R191+S191+T191</f>
        <v>0</v>
      </c>
      <c r="Q191" s="109"/>
      <c r="R191" s="109"/>
      <c r="S191" s="109"/>
      <c r="T191" s="109">
        <v>0</v>
      </c>
      <c r="U191" s="109"/>
      <c r="V191" s="109">
        <v>0</v>
      </c>
      <c r="W191" s="109">
        <f t="shared" ref="W191:W196" si="372">X191+AE191+AM191+AN191</f>
        <v>0</v>
      </c>
      <c r="X191" s="109">
        <f t="shared" ref="X191:X196" si="373">Y191+Z191+AD191</f>
        <v>0</v>
      </c>
      <c r="Y191" s="109"/>
      <c r="Z191" s="109">
        <f t="shared" ref="Z191:Z196" si="374">AA191+AB191+AC191</f>
        <v>0</v>
      </c>
      <c r="AA191" s="109"/>
      <c r="AB191" s="109"/>
      <c r="AC191" s="109"/>
      <c r="AD191" s="109"/>
      <c r="AE191" s="109">
        <f t="shared" ref="AE191:AE196" si="375">AF191+AG191+AH191</f>
        <v>0</v>
      </c>
      <c r="AF191" s="109"/>
      <c r="AG191" s="109"/>
      <c r="AH191" s="109">
        <f t="shared" ref="AH191:AH196" si="376">AI191+AJ191+AK191+AL191</f>
        <v>0</v>
      </c>
      <c r="AI191" s="109"/>
      <c r="AJ191" s="109"/>
      <c r="AK191" s="109"/>
      <c r="AL191" s="109"/>
      <c r="AM191" s="109"/>
      <c r="AN191" s="109"/>
      <c r="AO191" s="109">
        <f>AR191+AS191+AT191+AU191+AV191+AW191+AX191</f>
        <v>949062</v>
      </c>
      <c r="AP191" s="109">
        <v>150000</v>
      </c>
      <c r="AQ191" s="109">
        <v>500000</v>
      </c>
      <c r="AR191" s="109">
        <v>690200</v>
      </c>
      <c r="AS191" s="109">
        <v>48862</v>
      </c>
      <c r="AT191" s="109">
        <v>159000</v>
      </c>
      <c r="AU191" s="109">
        <v>5000</v>
      </c>
      <c r="AV191" s="109">
        <v>5000</v>
      </c>
      <c r="AW191" s="109">
        <v>41000</v>
      </c>
      <c r="AX191" s="109">
        <v>0</v>
      </c>
      <c r="AY191" s="109">
        <f t="shared" ref="AY191:AY196" si="377">AZ191</f>
        <v>43200</v>
      </c>
      <c r="AZ191" s="109">
        <v>43200</v>
      </c>
      <c r="BA191" s="113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4"/>
      <c r="BY191" s="114"/>
      <c r="BZ191" s="114"/>
      <c r="CA191" s="114"/>
      <c r="CB191" s="114"/>
      <c r="CC191" s="114"/>
      <c r="CD191" s="114"/>
      <c r="CE191" s="114"/>
      <c r="CF191" s="114"/>
      <c r="CG191" s="114"/>
      <c r="CH191" s="114"/>
      <c r="CI191" s="114"/>
      <c r="CJ191" s="114"/>
      <c r="CK191" s="114"/>
      <c r="CL191" s="114"/>
      <c r="CM191" s="114"/>
      <c r="CN191" s="114"/>
      <c r="CO191" s="114"/>
      <c r="CP191" s="114"/>
      <c r="CQ191" s="114"/>
      <c r="CR191" s="114"/>
      <c r="CS191" s="114"/>
      <c r="CT191" s="114"/>
      <c r="CU191" s="114"/>
      <c r="CV191" s="114"/>
      <c r="CW191" s="114"/>
      <c r="CX191" s="114"/>
      <c r="CY191" s="114"/>
      <c r="CZ191" s="114"/>
      <c r="DA191" s="114"/>
      <c r="DB191" s="114"/>
      <c r="DC191" s="114"/>
      <c r="DD191" s="114"/>
      <c r="DE191" s="114"/>
      <c r="DF191" s="114"/>
      <c r="DG191" s="114"/>
      <c r="DH191" s="114"/>
      <c r="DI191" s="114"/>
      <c r="DJ191" s="114"/>
      <c r="DK191" s="114"/>
      <c r="DL191" s="114"/>
      <c r="DM191" s="114"/>
      <c r="DN191" s="114"/>
      <c r="DO191" s="114"/>
      <c r="DP191" s="114"/>
      <c r="DQ191" s="114"/>
      <c r="DR191" s="114"/>
      <c r="DS191" s="114"/>
      <c r="DT191" s="114"/>
      <c r="DU191" s="114"/>
      <c r="DV191" s="114"/>
      <c r="DW191" s="114"/>
      <c r="DX191" s="114"/>
      <c r="DY191" s="114"/>
      <c r="DZ191" s="114"/>
      <c r="EA191" s="114"/>
      <c r="EB191" s="114"/>
      <c r="EC191" s="114"/>
      <c r="ED191" s="114"/>
      <c r="EE191" s="114"/>
      <c r="EF191" s="114"/>
      <c r="EG191" s="114"/>
      <c r="EH191" s="114"/>
      <c r="EI191" s="114"/>
      <c r="EJ191" s="114"/>
      <c r="EK191" s="114"/>
      <c r="EL191" s="114"/>
      <c r="EM191" s="114"/>
      <c r="EN191" s="114"/>
      <c r="EO191" s="114"/>
      <c r="EP191" s="114"/>
      <c r="EQ191" s="114"/>
      <c r="ER191" s="114"/>
      <c r="ES191" s="114"/>
      <c r="ET191" s="114"/>
      <c r="EU191" s="114"/>
      <c r="EV191" s="114"/>
      <c r="EW191" s="114"/>
      <c r="EX191" s="114"/>
      <c r="EY191" s="114"/>
      <c r="EZ191" s="114"/>
      <c r="FA191" s="114"/>
      <c r="FB191" s="114"/>
      <c r="FC191" s="114"/>
      <c r="FD191" s="114"/>
      <c r="FE191" s="114"/>
      <c r="FF191" s="114"/>
      <c r="FG191" s="114"/>
      <c r="FH191" s="114"/>
      <c r="FI191" s="114"/>
      <c r="FJ191" s="114"/>
      <c r="FK191" s="114"/>
      <c r="FL191" s="114"/>
      <c r="FM191" s="114"/>
      <c r="FN191" s="114"/>
      <c r="FO191" s="114"/>
      <c r="FP191" s="114"/>
      <c r="FQ191" s="114"/>
      <c r="FR191" s="114"/>
      <c r="FS191" s="114"/>
      <c r="FT191" s="114"/>
      <c r="FU191" s="114"/>
      <c r="FV191" s="114"/>
      <c r="FW191" s="114"/>
      <c r="FX191" s="114"/>
      <c r="FY191" s="114"/>
      <c r="FZ191" s="114"/>
      <c r="GA191" s="114"/>
      <c r="GB191" s="114"/>
      <c r="GC191" s="114"/>
      <c r="GD191" s="114"/>
      <c r="GE191" s="114"/>
      <c r="GF191" s="114"/>
      <c r="GG191" s="114"/>
      <c r="GH191" s="114"/>
      <c r="GI191" s="114"/>
      <c r="GJ191" s="114"/>
      <c r="GK191" s="114"/>
      <c r="GL191" s="114"/>
      <c r="GM191" s="114"/>
      <c r="GN191" s="114"/>
      <c r="GO191" s="114"/>
      <c r="GP191" s="114"/>
      <c r="GQ191" s="114"/>
      <c r="GR191" s="114"/>
      <c r="GS191" s="114"/>
      <c r="GT191" s="114"/>
      <c r="GU191" s="114"/>
      <c r="GV191" s="114"/>
      <c r="GW191" s="114"/>
      <c r="GX191" s="114"/>
      <c r="GY191" s="114"/>
      <c r="GZ191" s="114"/>
      <c r="HA191" s="114"/>
      <c r="HB191" s="114"/>
      <c r="HC191" s="114"/>
      <c r="HD191" s="114"/>
      <c r="HE191" s="114"/>
      <c r="HF191" s="114"/>
      <c r="HG191" s="114"/>
      <c r="HH191" s="114"/>
      <c r="HI191" s="114"/>
      <c r="HJ191" s="114"/>
      <c r="HK191" s="114"/>
      <c r="HL191" s="114"/>
      <c r="HM191" s="114"/>
      <c r="HN191" s="114"/>
      <c r="HO191" s="114"/>
      <c r="HP191" s="114"/>
      <c r="HQ191" s="114"/>
      <c r="HR191" s="114"/>
      <c r="HS191" s="114"/>
      <c r="HT191" s="114"/>
      <c r="HU191" s="114"/>
      <c r="HV191" s="114"/>
      <c r="HW191" s="114"/>
      <c r="HX191" s="114"/>
      <c r="HY191" s="114"/>
      <c r="HZ191" s="114"/>
      <c r="IA191" s="114"/>
      <c r="IB191" s="114"/>
    </row>
    <row r="192" s="98" customFormat="1" ht="25" customHeight="1" spans="1:236">
      <c r="A192" s="112"/>
      <c r="B192" s="107">
        <v>2010350</v>
      </c>
      <c r="C192" s="110" t="s">
        <v>56</v>
      </c>
      <c r="D192" s="109">
        <f t="shared" si="366"/>
        <v>3226435</v>
      </c>
      <c r="E192" s="109">
        <f t="shared" si="367"/>
        <v>0</v>
      </c>
      <c r="F192" s="109">
        <f t="shared" si="368"/>
        <v>0</v>
      </c>
      <c r="G192" s="109"/>
      <c r="H192" s="109">
        <f t="shared" si="369"/>
        <v>0</v>
      </c>
      <c r="I192" s="109"/>
      <c r="J192" s="109"/>
      <c r="K192" s="109"/>
      <c r="L192" s="109"/>
      <c r="M192" s="109">
        <f t="shared" si="370"/>
        <v>0</v>
      </c>
      <c r="N192" s="109"/>
      <c r="O192" s="109"/>
      <c r="P192" s="109">
        <f t="shared" si="371"/>
        <v>0</v>
      </c>
      <c r="Q192" s="109"/>
      <c r="R192" s="109"/>
      <c r="S192" s="109"/>
      <c r="T192" s="109"/>
      <c r="U192" s="109"/>
      <c r="V192" s="109"/>
      <c r="W192" s="109">
        <f t="shared" si="372"/>
        <v>3226435</v>
      </c>
      <c r="X192" s="109">
        <f t="shared" si="373"/>
        <v>3160735</v>
      </c>
      <c r="Y192" s="109">
        <v>1546500</v>
      </c>
      <c r="Z192" s="109">
        <f t="shared" si="374"/>
        <v>1485360</v>
      </c>
      <c r="AA192" s="109">
        <v>1226760</v>
      </c>
      <c r="AB192" s="109">
        <v>87000</v>
      </c>
      <c r="AC192" s="109">
        <v>171600</v>
      </c>
      <c r="AD192" s="109">
        <v>128875</v>
      </c>
      <c r="AE192" s="109">
        <f t="shared" si="375"/>
        <v>0</v>
      </c>
      <c r="AF192" s="109"/>
      <c r="AG192" s="109"/>
      <c r="AH192" s="109">
        <f t="shared" si="376"/>
        <v>0</v>
      </c>
      <c r="AI192" s="109"/>
      <c r="AJ192" s="109"/>
      <c r="AK192" s="109"/>
      <c r="AL192" s="109">
        <v>0</v>
      </c>
      <c r="AM192" s="109"/>
      <c r="AN192" s="109">
        <v>65700</v>
      </c>
      <c r="AO192" s="109">
        <f t="shared" ref="AO192:AO196" si="378">AR192+AS192+AT192+AU192+AV192+AW192</f>
        <v>0</v>
      </c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>
        <f t="shared" si="377"/>
        <v>0</v>
      </c>
      <c r="AZ192" s="109"/>
      <c r="BA192" s="113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14"/>
      <c r="CB192" s="114"/>
      <c r="CC192" s="114"/>
      <c r="CD192" s="114"/>
      <c r="CE192" s="114"/>
      <c r="CF192" s="114"/>
      <c r="CG192" s="114"/>
      <c r="CH192" s="114"/>
      <c r="CI192" s="114"/>
      <c r="CJ192" s="114"/>
      <c r="CK192" s="114"/>
      <c r="CL192" s="114"/>
      <c r="CM192" s="114"/>
      <c r="CN192" s="114"/>
      <c r="CO192" s="114"/>
      <c r="CP192" s="114"/>
      <c r="CQ192" s="114"/>
      <c r="CR192" s="114"/>
      <c r="CS192" s="114"/>
      <c r="CT192" s="114"/>
      <c r="CU192" s="114"/>
      <c r="CV192" s="114"/>
      <c r="CW192" s="114"/>
      <c r="CX192" s="114"/>
      <c r="CY192" s="114"/>
      <c r="CZ192" s="114"/>
      <c r="DA192" s="114"/>
      <c r="DB192" s="114"/>
      <c r="DC192" s="114"/>
      <c r="DD192" s="114"/>
      <c r="DE192" s="114"/>
      <c r="DF192" s="114"/>
      <c r="DG192" s="114"/>
      <c r="DH192" s="114"/>
      <c r="DI192" s="114"/>
      <c r="DJ192" s="114"/>
      <c r="DK192" s="114"/>
      <c r="DL192" s="114"/>
      <c r="DM192" s="114"/>
      <c r="DN192" s="114"/>
      <c r="DO192" s="114"/>
      <c r="DP192" s="114"/>
      <c r="DQ192" s="114"/>
      <c r="DR192" s="114"/>
      <c r="DS192" s="114"/>
      <c r="DT192" s="114"/>
      <c r="DU192" s="114"/>
      <c r="DV192" s="114"/>
      <c r="DW192" s="114"/>
      <c r="DX192" s="114"/>
      <c r="DY192" s="114"/>
      <c r="DZ192" s="114"/>
      <c r="EA192" s="114"/>
      <c r="EB192" s="114"/>
      <c r="EC192" s="114"/>
      <c r="ED192" s="114"/>
      <c r="EE192" s="114"/>
      <c r="EF192" s="114"/>
      <c r="EG192" s="114"/>
      <c r="EH192" s="114"/>
      <c r="EI192" s="114"/>
      <c r="EJ192" s="114"/>
      <c r="EK192" s="114"/>
      <c r="EL192" s="114"/>
      <c r="EM192" s="114"/>
      <c r="EN192" s="114"/>
      <c r="EO192" s="114"/>
      <c r="EP192" s="114"/>
      <c r="EQ192" s="114"/>
      <c r="ER192" s="114"/>
      <c r="ES192" s="114"/>
      <c r="ET192" s="114"/>
      <c r="EU192" s="114"/>
      <c r="EV192" s="114"/>
      <c r="EW192" s="114"/>
      <c r="EX192" s="114"/>
      <c r="EY192" s="114"/>
      <c r="EZ192" s="114"/>
      <c r="FA192" s="114"/>
      <c r="FB192" s="114"/>
      <c r="FC192" s="114"/>
      <c r="FD192" s="114"/>
      <c r="FE192" s="114"/>
      <c r="FF192" s="114"/>
      <c r="FG192" s="114"/>
      <c r="FH192" s="114"/>
      <c r="FI192" s="114"/>
      <c r="FJ192" s="114"/>
      <c r="FK192" s="114"/>
      <c r="FL192" s="114"/>
      <c r="FM192" s="114"/>
      <c r="FN192" s="114"/>
      <c r="FO192" s="114"/>
      <c r="FP192" s="114"/>
      <c r="FQ192" s="114"/>
      <c r="FR192" s="114"/>
      <c r="FS192" s="114"/>
      <c r="FT192" s="114"/>
      <c r="FU192" s="114"/>
      <c r="FV192" s="114"/>
      <c r="FW192" s="114"/>
      <c r="FX192" s="114"/>
      <c r="FY192" s="114"/>
      <c r="FZ192" s="114"/>
      <c r="GA192" s="114"/>
      <c r="GB192" s="114"/>
      <c r="GC192" s="114"/>
      <c r="GD192" s="114"/>
      <c r="GE192" s="114"/>
      <c r="GF192" s="114"/>
      <c r="GG192" s="114"/>
      <c r="GH192" s="114"/>
      <c r="GI192" s="114"/>
      <c r="GJ192" s="114"/>
      <c r="GK192" s="114"/>
      <c r="GL192" s="114"/>
      <c r="GM192" s="114"/>
      <c r="GN192" s="114"/>
      <c r="GO192" s="114"/>
      <c r="GP192" s="114"/>
      <c r="GQ192" s="114"/>
      <c r="GR192" s="114"/>
      <c r="GS192" s="114"/>
      <c r="GT192" s="114"/>
      <c r="GU192" s="114"/>
      <c r="GV192" s="114"/>
      <c r="GW192" s="114"/>
      <c r="GX192" s="114"/>
      <c r="GY192" s="114"/>
      <c r="GZ192" s="114"/>
      <c r="HA192" s="114"/>
      <c r="HB192" s="114"/>
      <c r="HC192" s="114"/>
      <c r="HD192" s="114"/>
      <c r="HE192" s="114"/>
      <c r="HF192" s="114"/>
      <c r="HG192" s="114"/>
      <c r="HH192" s="114"/>
      <c r="HI192" s="114"/>
      <c r="HJ192" s="114"/>
      <c r="HK192" s="114"/>
      <c r="HL192" s="114"/>
      <c r="HM192" s="114"/>
      <c r="HN192" s="114"/>
      <c r="HO192" s="114"/>
      <c r="HP192" s="114"/>
      <c r="HQ192" s="114"/>
      <c r="HR192" s="114"/>
      <c r="HS192" s="114"/>
      <c r="HT192" s="114"/>
      <c r="HU192" s="114"/>
      <c r="HV192" s="114"/>
      <c r="HW192" s="114"/>
      <c r="HX192" s="114"/>
      <c r="HY192" s="114"/>
      <c r="HZ192" s="114"/>
      <c r="IA192" s="114"/>
      <c r="IB192" s="114"/>
    </row>
    <row r="193" s="98" customFormat="1" ht="28" customHeight="1" spans="1:236">
      <c r="A193" s="112"/>
      <c r="B193" s="107">
        <v>2080505</v>
      </c>
      <c r="C193" s="111" t="s">
        <v>57</v>
      </c>
      <c r="D193" s="109">
        <f t="shared" si="366"/>
        <v>661806</v>
      </c>
      <c r="E193" s="109">
        <f t="shared" si="367"/>
        <v>207766</v>
      </c>
      <c r="F193" s="109">
        <f t="shared" si="368"/>
        <v>0</v>
      </c>
      <c r="G193" s="109"/>
      <c r="H193" s="109">
        <f t="shared" si="369"/>
        <v>0</v>
      </c>
      <c r="I193" s="109"/>
      <c r="J193" s="109"/>
      <c r="K193" s="109"/>
      <c r="L193" s="109"/>
      <c r="M193" s="109">
        <f t="shared" si="370"/>
        <v>207766</v>
      </c>
      <c r="N193" s="109">
        <v>207766</v>
      </c>
      <c r="O193" s="109"/>
      <c r="P193" s="109">
        <f t="shared" si="371"/>
        <v>0</v>
      </c>
      <c r="Q193" s="109"/>
      <c r="R193" s="109"/>
      <c r="S193" s="109"/>
      <c r="T193" s="109"/>
      <c r="U193" s="109"/>
      <c r="V193" s="109"/>
      <c r="W193" s="109">
        <f t="shared" si="372"/>
        <v>454040</v>
      </c>
      <c r="X193" s="109">
        <f t="shared" si="373"/>
        <v>0</v>
      </c>
      <c r="Y193" s="109"/>
      <c r="Z193" s="109">
        <f t="shared" si="374"/>
        <v>0</v>
      </c>
      <c r="AA193" s="109"/>
      <c r="AB193" s="109"/>
      <c r="AC193" s="109"/>
      <c r="AD193" s="109"/>
      <c r="AE193" s="109">
        <f t="shared" si="375"/>
        <v>454040</v>
      </c>
      <c r="AF193" s="109">
        <v>454040</v>
      </c>
      <c r="AG193" s="109"/>
      <c r="AH193" s="109">
        <f t="shared" si="376"/>
        <v>0</v>
      </c>
      <c r="AI193" s="109"/>
      <c r="AJ193" s="109"/>
      <c r="AK193" s="109"/>
      <c r="AL193" s="109"/>
      <c r="AM193" s="109"/>
      <c r="AN193" s="109"/>
      <c r="AO193" s="109">
        <f t="shared" si="378"/>
        <v>0</v>
      </c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>
        <f t="shared" si="377"/>
        <v>0</v>
      </c>
      <c r="AZ193" s="109"/>
      <c r="BA193" s="113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14"/>
      <c r="CB193" s="114"/>
      <c r="CC193" s="114"/>
      <c r="CD193" s="114"/>
      <c r="CE193" s="114"/>
      <c r="CF193" s="114"/>
      <c r="CG193" s="114"/>
      <c r="CH193" s="114"/>
      <c r="CI193" s="114"/>
      <c r="CJ193" s="114"/>
      <c r="CK193" s="114"/>
      <c r="CL193" s="114"/>
      <c r="CM193" s="114"/>
      <c r="CN193" s="114"/>
      <c r="CO193" s="114"/>
      <c r="CP193" s="114"/>
      <c r="CQ193" s="114"/>
      <c r="CR193" s="114"/>
      <c r="CS193" s="114"/>
      <c r="CT193" s="114"/>
      <c r="CU193" s="114"/>
      <c r="CV193" s="114"/>
      <c r="CW193" s="114"/>
      <c r="CX193" s="114"/>
      <c r="CY193" s="114"/>
      <c r="CZ193" s="114"/>
      <c r="DA193" s="114"/>
      <c r="DB193" s="114"/>
      <c r="DC193" s="114"/>
      <c r="DD193" s="114"/>
      <c r="DE193" s="114"/>
      <c r="DF193" s="114"/>
      <c r="DG193" s="114"/>
      <c r="DH193" s="114"/>
      <c r="DI193" s="114"/>
      <c r="DJ193" s="114"/>
      <c r="DK193" s="114"/>
      <c r="DL193" s="114"/>
      <c r="DM193" s="114"/>
      <c r="DN193" s="114"/>
      <c r="DO193" s="114"/>
      <c r="DP193" s="114"/>
      <c r="DQ193" s="114"/>
      <c r="DR193" s="114"/>
      <c r="DS193" s="114"/>
      <c r="DT193" s="114"/>
      <c r="DU193" s="114"/>
      <c r="DV193" s="114"/>
      <c r="DW193" s="114"/>
      <c r="DX193" s="114"/>
      <c r="DY193" s="114"/>
      <c r="DZ193" s="114"/>
      <c r="EA193" s="114"/>
      <c r="EB193" s="114"/>
      <c r="EC193" s="114"/>
      <c r="ED193" s="114"/>
      <c r="EE193" s="114"/>
      <c r="EF193" s="114"/>
      <c r="EG193" s="114"/>
      <c r="EH193" s="114"/>
      <c r="EI193" s="114"/>
      <c r="EJ193" s="114"/>
      <c r="EK193" s="114"/>
      <c r="EL193" s="114"/>
      <c r="EM193" s="114"/>
      <c r="EN193" s="114"/>
      <c r="EO193" s="114"/>
      <c r="EP193" s="114"/>
      <c r="EQ193" s="114"/>
      <c r="ER193" s="114"/>
      <c r="ES193" s="114"/>
      <c r="ET193" s="114"/>
      <c r="EU193" s="114"/>
      <c r="EV193" s="114"/>
      <c r="EW193" s="114"/>
      <c r="EX193" s="114"/>
      <c r="EY193" s="114"/>
      <c r="EZ193" s="114"/>
      <c r="FA193" s="114"/>
      <c r="FB193" s="114"/>
      <c r="FC193" s="114"/>
      <c r="FD193" s="114"/>
      <c r="FE193" s="114"/>
      <c r="FF193" s="114"/>
      <c r="FG193" s="114"/>
      <c r="FH193" s="114"/>
      <c r="FI193" s="114"/>
      <c r="FJ193" s="114"/>
      <c r="FK193" s="114"/>
      <c r="FL193" s="114"/>
      <c r="FM193" s="114"/>
      <c r="FN193" s="114"/>
      <c r="FO193" s="114"/>
      <c r="FP193" s="114"/>
      <c r="FQ193" s="114"/>
      <c r="FR193" s="114"/>
      <c r="FS193" s="114"/>
      <c r="FT193" s="114"/>
      <c r="FU193" s="114"/>
      <c r="FV193" s="114"/>
      <c r="FW193" s="114"/>
      <c r="FX193" s="114"/>
      <c r="FY193" s="114"/>
      <c r="FZ193" s="114"/>
      <c r="GA193" s="114"/>
      <c r="GB193" s="114"/>
      <c r="GC193" s="114"/>
      <c r="GD193" s="114"/>
      <c r="GE193" s="114"/>
      <c r="GF193" s="114"/>
      <c r="GG193" s="114"/>
      <c r="GH193" s="114"/>
      <c r="GI193" s="114"/>
      <c r="GJ193" s="114"/>
      <c r="GK193" s="114"/>
      <c r="GL193" s="114"/>
      <c r="GM193" s="114"/>
      <c r="GN193" s="114"/>
      <c r="GO193" s="114"/>
      <c r="GP193" s="114"/>
      <c r="GQ193" s="114"/>
      <c r="GR193" s="114"/>
      <c r="GS193" s="114"/>
      <c r="GT193" s="114"/>
      <c r="GU193" s="114"/>
      <c r="GV193" s="114"/>
      <c r="GW193" s="114"/>
      <c r="GX193" s="114"/>
      <c r="GY193" s="114"/>
      <c r="GZ193" s="114"/>
      <c r="HA193" s="114"/>
      <c r="HB193" s="114"/>
      <c r="HC193" s="114"/>
      <c r="HD193" s="114"/>
      <c r="HE193" s="114"/>
      <c r="HF193" s="114"/>
      <c r="HG193" s="114"/>
      <c r="HH193" s="114"/>
      <c r="HI193" s="114"/>
      <c r="HJ193" s="114"/>
      <c r="HK193" s="114"/>
      <c r="HL193" s="114"/>
      <c r="HM193" s="114"/>
      <c r="HN193" s="114"/>
      <c r="HO193" s="114"/>
      <c r="HP193" s="114"/>
      <c r="HQ193" s="114"/>
      <c r="HR193" s="114"/>
      <c r="HS193" s="114"/>
      <c r="HT193" s="114"/>
      <c r="HU193" s="114"/>
      <c r="HV193" s="114"/>
      <c r="HW193" s="114"/>
      <c r="HX193" s="114"/>
      <c r="HY193" s="114"/>
      <c r="HZ193" s="114"/>
      <c r="IA193" s="114"/>
      <c r="IB193" s="114"/>
    </row>
    <row r="194" s="98" customFormat="1" ht="25" customHeight="1" spans="1:236">
      <c r="A194" s="112"/>
      <c r="B194" s="107">
        <v>2101101</v>
      </c>
      <c r="C194" s="110" t="s">
        <v>58</v>
      </c>
      <c r="D194" s="109">
        <f t="shared" si="366"/>
        <v>88802</v>
      </c>
      <c r="E194" s="109">
        <f t="shared" si="367"/>
        <v>88802</v>
      </c>
      <c r="F194" s="109">
        <f t="shared" si="368"/>
        <v>0</v>
      </c>
      <c r="G194" s="109"/>
      <c r="H194" s="109">
        <f t="shared" si="369"/>
        <v>0</v>
      </c>
      <c r="I194" s="109"/>
      <c r="J194" s="109"/>
      <c r="K194" s="109"/>
      <c r="L194" s="109"/>
      <c r="M194" s="109">
        <f t="shared" si="370"/>
        <v>88802</v>
      </c>
      <c r="N194" s="109"/>
      <c r="O194" s="109">
        <v>77912</v>
      </c>
      <c r="P194" s="109">
        <f t="shared" si="371"/>
        <v>10890</v>
      </c>
      <c r="Q194" s="109">
        <v>2597</v>
      </c>
      <c r="R194" s="109">
        <v>6493</v>
      </c>
      <c r="S194" s="109">
        <v>1800</v>
      </c>
      <c r="T194" s="109"/>
      <c r="U194" s="109"/>
      <c r="V194" s="109"/>
      <c r="W194" s="109">
        <f t="shared" si="372"/>
        <v>0</v>
      </c>
      <c r="X194" s="109">
        <f t="shared" si="373"/>
        <v>0</v>
      </c>
      <c r="Y194" s="109"/>
      <c r="Z194" s="109">
        <f t="shared" si="374"/>
        <v>0</v>
      </c>
      <c r="AA194" s="109"/>
      <c r="AB194" s="109"/>
      <c r="AC194" s="109"/>
      <c r="AD194" s="109"/>
      <c r="AE194" s="109">
        <f t="shared" si="375"/>
        <v>0</v>
      </c>
      <c r="AF194" s="109"/>
      <c r="AG194" s="109"/>
      <c r="AH194" s="109">
        <f t="shared" si="376"/>
        <v>0</v>
      </c>
      <c r="AI194" s="109"/>
      <c r="AJ194" s="109"/>
      <c r="AK194" s="109"/>
      <c r="AL194" s="109"/>
      <c r="AM194" s="109"/>
      <c r="AN194" s="109"/>
      <c r="AO194" s="109">
        <f t="shared" si="378"/>
        <v>0</v>
      </c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>
        <f t="shared" si="377"/>
        <v>0</v>
      </c>
      <c r="AZ194" s="109"/>
      <c r="BA194" s="113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  <c r="BY194" s="114"/>
      <c r="BZ194" s="114"/>
      <c r="CA194" s="114"/>
      <c r="CB194" s="114"/>
      <c r="CC194" s="114"/>
      <c r="CD194" s="114"/>
      <c r="CE194" s="114"/>
      <c r="CF194" s="114"/>
      <c r="CG194" s="114"/>
      <c r="CH194" s="114"/>
      <c r="CI194" s="114"/>
      <c r="CJ194" s="114"/>
      <c r="CK194" s="114"/>
      <c r="CL194" s="114"/>
      <c r="CM194" s="114"/>
      <c r="CN194" s="114"/>
      <c r="CO194" s="114"/>
      <c r="CP194" s="114"/>
      <c r="CQ194" s="114"/>
      <c r="CR194" s="114"/>
      <c r="CS194" s="114"/>
      <c r="CT194" s="114"/>
      <c r="CU194" s="114"/>
      <c r="CV194" s="114"/>
      <c r="CW194" s="114"/>
      <c r="CX194" s="114"/>
      <c r="CY194" s="114"/>
      <c r="CZ194" s="114"/>
      <c r="DA194" s="114"/>
      <c r="DB194" s="114"/>
      <c r="DC194" s="114"/>
      <c r="DD194" s="114"/>
      <c r="DE194" s="114"/>
      <c r="DF194" s="114"/>
      <c r="DG194" s="114"/>
      <c r="DH194" s="114"/>
      <c r="DI194" s="114"/>
      <c r="DJ194" s="114"/>
      <c r="DK194" s="114"/>
      <c r="DL194" s="114"/>
      <c r="DM194" s="114"/>
      <c r="DN194" s="114"/>
      <c r="DO194" s="114"/>
      <c r="DP194" s="114"/>
      <c r="DQ194" s="114"/>
      <c r="DR194" s="114"/>
      <c r="DS194" s="114"/>
      <c r="DT194" s="114"/>
      <c r="DU194" s="114"/>
      <c r="DV194" s="114"/>
      <c r="DW194" s="114"/>
      <c r="DX194" s="114"/>
      <c r="DY194" s="114"/>
      <c r="DZ194" s="114"/>
      <c r="EA194" s="114"/>
      <c r="EB194" s="114"/>
      <c r="EC194" s="114"/>
      <c r="ED194" s="114"/>
      <c r="EE194" s="114"/>
      <c r="EF194" s="114"/>
      <c r="EG194" s="114"/>
      <c r="EH194" s="114"/>
      <c r="EI194" s="114"/>
      <c r="EJ194" s="114"/>
      <c r="EK194" s="114"/>
      <c r="EL194" s="114"/>
      <c r="EM194" s="114"/>
      <c r="EN194" s="114"/>
      <c r="EO194" s="114"/>
      <c r="EP194" s="114"/>
      <c r="EQ194" s="114"/>
      <c r="ER194" s="114"/>
      <c r="ES194" s="114"/>
      <c r="ET194" s="114"/>
      <c r="EU194" s="114"/>
      <c r="EV194" s="114"/>
      <c r="EW194" s="114"/>
      <c r="EX194" s="114"/>
      <c r="EY194" s="114"/>
      <c r="EZ194" s="114"/>
      <c r="FA194" s="114"/>
      <c r="FB194" s="114"/>
      <c r="FC194" s="114"/>
      <c r="FD194" s="114"/>
      <c r="FE194" s="114"/>
      <c r="FF194" s="114"/>
      <c r="FG194" s="114"/>
      <c r="FH194" s="114"/>
      <c r="FI194" s="114"/>
      <c r="FJ194" s="114"/>
      <c r="FK194" s="114"/>
      <c r="FL194" s="114"/>
      <c r="FM194" s="114"/>
      <c r="FN194" s="114"/>
      <c r="FO194" s="114"/>
      <c r="FP194" s="114"/>
      <c r="FQ194" s="114"/>
      <c r="FR194" s="114"/>
      <c r="FS194" s="114"/>
      <c r="FT194" s="114"/>
      <c r="FU194" s="114"/>
      <c r="FV194" s="114"/>
      <c r="FW194" s="114"/>
      <c r="FX194" s="114"/>
      <c r="FY194" s="114"/>
      <c r="FZ194" s="114"/>
      <c r="GA194" s="114"/>
      <c r="GB194" s="114"/>
      <c r="GC194" s="114"/>
      <c r="GD194" s="114"/>
      <c r="GE194" s="114"/>
      <c r="GF194" s="114"/>
      <c r="GG194" s="114"/>
      <c r="GH194" s="114"/>
      <c r="GI194" s="114"/>
      <c r="GJ194" s="114"/>
      <c r="GK194" s="114"/>
      <c r="GL194" s="114"/>
      <c r="GM194" s="114"/>
      <c r="GN194" s="114"/>
      <c r="GO194" s="114"/>
      <c r="GP194" s="114"/>
      <c r="GQ194" s="114"/>
      <c r="GR194" s="114"/>
      <c r="GS194" s="114"/>
      <c r="GT194" s="114"/>
      <c r="GU194" s="114"/>
      <c r="GV194" s="114"/>
      <c r="GW194" s="114"/>
      <c r="GX194" s="114"/>
      <c r="GY194" s="114"/>
      <c r="GZ194" s="114"/>
      <c r="HA194" s="114"/>
      <c r="HB194" s="114"/>
      <c r="HC194" s="114"/>
      <c r="HD194" s="114"/>
      <c r="HE194" s="114"/>
      <c r="HF194" s="114"/>
      <c r="HG194" s="114"/>
      <c r="HH194" s="114"/>
      <c r="HI194" s="114"/>
      <c r="HJ194" s="114"/>
      <c r="HK194" s="114"/>
      <c r="HL194" s="114"/>
      <c r="HM194" s="114"/>
      <c r="HN194" s="114"/>
      <c r="HO194" s="114"/>
      <c r="HP194" s="114"/>
      <c r="HQ194" s="114"/>
      <c r="HR194" s="114"/>
      <c r="HS194" s="114"/>
      <c r="HT194" s="114"/>
      <c r="HU194" s="114"/>
      <c r="HV194" s="114"/>
      <c r="HW194" s="114"/>
      <c r="HX194" s="114"/>
      <c r="HY194" s="114"/>
      <c r="HZ194" s="114"/>
      <c r="IA194" s="114"/>
      <c r="IB194" s="114"/>
    </row>
    <row r="195" s="98" customFormat="1" ht="25" customHeight="1" spans="1:236">
      <c r="A195" s="112"/>
      <c r="B195" s="107">
        <v>2101102</v>
      </c>
      <c r="C195" s="110" t="s">
        <v>59</v>
      </c>
      <c r="D195" s="109">
        <f t="shared" si="366"/>
        <v>193428</v>
      </c>
      <c r="E195" s="109">
        <f t="shared" si="367"/>
        <v>0</v>
      </c>
      <c r="F195" s="109">
        <f t="shared" si="368"/>
        <v>0</v>
      </c>
      <c r="G195" s="109"/>
      <c r="H195" s="109">
        <f t="shared" si="369"/>
        <v>0</v>
      </c>
      <c r="I195" s="109"/>
      <c r="J195" s="109"/>
      <c r="K195" s="109"/>
      <c r="L195" s="109"/>
      <c r="M195" s="109">
        <f t="shared" si="370"/>
        <v>0</v>
      </c>
      <c r="N195" s="109"/>
      <c r="O195" s="109"/>
      <c r="P195" s="109">
        <f t="shared" si="371"/>
        <v>0</v>
      </c>
      <c r="Q195" s="109"/>
      <c r="R195" s="109"/>
      <c r="S195" s="109"/>
      <c r="T195" s="109"/>
      <c r="U195" s="109"/>
      <c r="V195" s="109"/>
      <c r="W195" s="109">
        <f t="shared" si="372"/>
        <v>193428</v>
      </c>
      <c r="X195" s="109">
        <f t="shared" si="373"/>
        <v>0</v>
      </c>
      <c r="Y195" s="109"/>
      <c r="Z195" s="109">
        <f t="shared" si="374"/>
        <v>0</v>
      </c>
      <c r="AA195" s="109"/>
      <c r="AB195" s="109"/>
      <c r="AC195" s="109"/>
      <c r="AD195" s="109"/>
      <c r="AE195" s="109">
        <f t="shared" si="375"/>
        <v>193428</v>
      </c>
      <c r="AF195" s="109"/>
      <c r="AG195" s="109">
        <v>170103</v>
      </c>
      <c r="AH195" s="109">
        <f t="shared" si="376"/>
        <v>23325</v>
      </c>
      <c r="AI195" s="109">
        <v>5670</v>
      </c>
      <c r="AJ195" s="109">
        <v>14175</v>
      </c>
      <c r="AK195" s="109">
        <v>3480</v>
      </c>
      <c r="AL195" s="109"/>
      <c r="AM195" s="109"/>
      <c r="AN195" s="109"/>
      <c r="AO195" s="109">
        <f t="shared" si="378"/>
        <v>0</v>
      </c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>
        <f t="shared" si="377"/>
        <v>0</v>
      </c>
      <c r="AZ195" s="109"/>
      <c r="BA195" s="113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/>
      <c r="BZ195" s="114"/>
      <c r="CA195" s="114"/>
      <c r="CB195" s="114"/>
      <c r="CC195" s="114"/>
      <c r="CD195" s="114"/>
      <c r="CE195" s="114"/>
      <c r="CF195" s="114"/>
      <c r="CG195" s="114"/>
      <c r="CH195" s="114"/>
      <c r="CI195" s="114"/>
      <c r="CJ195" s="114"/>
      <c r="CK195" s="114"/>
      <c r="CL195" s="114"/>
      <c r="CM195" s="114"/>
      <c r="CN195" s="114"/>
      <c r="CO195" s="114"/>
      <c r="CP195" s="114"/>
      <c r="CQ195" s="114"/>
      <c r="CR195" s="114"/>
      <c r="CS195" s="114"/>
      <c r="CT195" s="114"/>
      <c r="CU195" s="114"/>
      <c r="CV195" s="114"/>
      <c r="CW195" s="114"/>
      <c r="CX195" s="114"/>
      <c r="CY195" s="114"/>
      <c r="CZ195" s="114"/>
      <c r="DA195" s="114"/>
      <c r="DB195" s="114"/>
      <c r="DC195" s="114"/>
      <c r="DD195" s="114"/>
      <c r="DE195" s="114"/>
      <c r="DF195" s="114"/>
      <c r="DG195" s="114"/>
      <c r="DH195" s="114"/>
      <c r="DI195" s="114"/>
      <c r="DJ195" s="114"/>
      <c r="DK195" s="114"/>
      <c r="DL195" s="114"/>
      <c r="DM195" s="114"/>
      <c r="DN195" s="114"/>
      <c r="DO195" s="114"/>
      <c r="DP195" s="114"/>
      <c r="DQ195" s="114"/>
      <c r="DR195" s="114"/>
      <c r="DS195" s="114"/>
      <c r="DT195" s="114"/>
      <c r="DU195" s="114"/>
      <c r="DV195" s="114"/>
      <c r="DW195" s="114"/>
      <c r="DX195" s="114"/>
      <c r="DY195" s="114"/>
      <c r="DZ195" s="114"/>
      <c r="EA195" s="114"/>
      <c r="EB195" s="114"/>
      <c r="EC195" s="114"/>
      <c r="ED195" s="114"/>
      <c r="EE195" s="114"/>
      <c r="EF195" s="114"/>
      <c r="EG195" s="114"/>
      <c r="EH195" s="114"/>
      <c r="EI195" s="114"/>
      <c r="EJ195" s="114"/>
      <c r="EK195" s="114"/>
      <c r="EL195" s="114"/>
      <c r="EM195" s="114"/>
      <c r="EN195" s="114"/>
      <c r="EO195" s="114"/>
      <c r="EP195" s="114"/>
      <c r="EQ195" s="114"/>
      <c r="ER195" s="114"/>
      <c r="ES195" s="114"/>
      <c r="ET195" s="114"/>
      <c r="EU195" s="114"/>
      <c r="EV195" s="114"/>
      <c r="EW195" s="114"/>
      <c r="EX195" s="114"/>
      <c r="EY195" s="114"/>
      <c r="EZ195" s="114"/>
      <c r="FA195" s="114"/>
      <c r="FB195" s="114"/>
      <c r="FC195" s="114"/>
      <c r="FD195" s="114"/>
      <c r="FE195" s="114"/>
      <c r="FF195" s="114"/>
      <c r="FG195" s="114"/>
      <c r="FH195" s="114"/>
      <c r="FI195" s="114"/>
      <c r="FJ195" s="114"/>
      <c r="FK195" s="114"/>
      <c r="FL195" s="114"/>
      <c r="FM195" s="114"/>
      <c r="FN195" s="114"/>
      <c r="FO195" s="114"/>
      <c r="FP195" s="114"/>
      <c r="FQ195" s="114"/>
      <c r="FR195" s="114"/>
      <c r="FS195" s="114"/>
      <c r="FT195" s="114"/>
      <c r="FU195" s="114"/>
      <c r="FV195" s="114"/>
      <c r="FW195" s="114"/>
      <c r="FX195" s="114"/>
      <c r="FY195" s="114"/>
      <c r="FZ195" s="114"/>
      <c r="GA195" s="114"/>
      <c r="GB195" s="114"/>
      <c r="GC195" s="114"/>
      <c r="GD195" s="114"/>
      <c r="GE195" s="114"/>
      <c r="GF195" s="114"/>
      <c r="GG195" s="114"/>
      <c r="GH195" s="114"/>
      <c r="GI195" s="114"/>
      <c r="GJ195" s="114"/>
      <c r="GK195" s="114"/>
      <c r="GL195" s="114"/>
      <c r="GM195" s="114"/>
      <c r="GN195" s="114"/>
      <c r="GO195" s="114"/>
      <c r="GP195" s="114"/>
      <c r="GQ195" s="114"/>
      <c r="GR195" s="114"/>
      <c r="GS195" s="114"/>
      <c r="GT195" s="114"/>
      <c r="GU195" s="114"/>
      <c r="GV195" s="114"/>
      <c r="GW195" s="114"/>
      <c r="GX195" s="114"/>
      <c r="GY195" s="114"/>
      <c r="GZ195" s="114"/>
      <c r="HA195" s="114"/>
      <c r="HB195" s="114"/>
      <c r="HC195" s="114"/>
      <c r="HD195" s="114"/>
      <c r="HE195" s="114"/>
      <c r="HF195" s="114"/>
      <c r="HG195" s="114"/>
      <c r="HH195" s="114"/>
      <c r="HI195" s="114"/>
      <c r="HJ195" s="114"/>
      <c r="HK195" s="114"/>
      <c r="HL195" s="114"/>
      <c r="HM195" s="114"/>
      <c r="HN195" s="114"/>
      <c r="HO195" s="114"/>
      <c r="HP195" s="114"/>
      <c r="HQ195" s="114"/>
      <c r="HR195" s="114"/>
      <c r="HS195" s="114"/>
      <c r="HT195" s="114"/>
      <c r="HU195" s="114"/>
      <c r="HV195" s="114"/>
      <c r="HW195" s="114"/>
      <c r="HX195" s="114"/>
      <c r="HY195" s="114"/>
      <c r="HZ195" s="114"/>
      <c r="IA195" s="114"/>
      <c r="IB195" s="114"/>
    </row>
    <row r="196" s="98" customFormat="1" ht="25" customHeight="1" spans="1:236">
      <c r="A196" s="112"/>
      <c r="B196" s="107">
        <v>2210201</v>
      </c>
      <c r="C196" s="110" t="s">
        <v>60</v>
      </c>
      <c r="D196" s="109">
        <f t="shared" si="366"/>
        <v>488616</v>
      </c>
      <c r="E196" s="109">
        <f t="shared" si="367"/>
        <v>155825</v>
      </c>
      <c r="F196" s="109">
        <f t="shared" si="368"/>
        <v>0</v>
      </c>
      <c r="G196" s="109"/>
      <c r="H196" s="109">
        <f t="shared" si="369"/>
        <v>0</v>
      </c>
      <c r="I196" s="109"/>
      <c r="J196" s="109"/>
      <c r="K196" s="109"/>
      <c r="L196" s="109"/>
      <c r="M196" s="109">
        <f t="shared" si="370"/>
        <v>0</v>
      </c>
      <c r="N196" s="109"/>
      <c r="O196" s="109"/>
      <c r="P196" s="109">
        <f t="shared" si="371"/>
        <v>0</v>
      </c>
      <c r="Q196" s="109"/>
      <c r="R196" s="109"/>
      <c r="S196" s="109"/>
      <c r="T196" s="109"/>
      <c r="U196" s="109">
        <v>155825</v>
      </c>
      <c r="V196" s="109"/>
      <c r="W196" s="109">
        <f t="shared" si="372"/>
        <v>332791</v>
      </c>
      <c r="X196" s="109">
        <f t="shared" si="373"/>
        <v>0</v>
      </c>
      <c r="Y196" s="109"/>
      <c r="Z196" s="109">
        <f t="shared" si="374"/>
        <v>0</v>
      </c>
      <c r="AA196" s="109"/>
      <c r="AB196" s="109"/>
      <c r="AC196" s="109"/>
      <c r="AD196" s="109"/>
      <c r="AE196" s="109">
        <f t="shared" si="375"/>
        <v>0</v>
      </c>
      <c r="AF196" s="109"/>
      <c r="AG196" s="109"/>
      <c r="AH196" s="109">
        <f t="shared" si="376"/>
        <v>0</v>
      </c>
      <c r="AI196" s="109"/>
      <c r="AJ196" s="109"/>
      <c r="AK196" s="109"/>
      <c r="AL196" s="109"/>
      <c r="AM196" s="109">
        <v>332791</v>
      </c>
      <c r="AN196" s="109"/>
      <c r="AO196" s="109">
        <f t="shared" si="378"/>
        <v>0</v>
      </c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>
        <f t="shared" si="377"/>
        <v>0</v>
      </c>
      <c r="AZ196" s="109"/>
      <c r="BA196" s="113"/>
      <c r="BB196" s="114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  <c r="BY196" s="114"/>
      <c r="BZ196" s="114"/>
      <c r="CA196" s="114"/>
      <c r="CB196" s="114"/>
      <c r="CC196" s="114"/>
      <c r="CD196" s="114"/>
      <c r="CE196" s="114"/>
      <c r="CF196" s="114"/>
      <c r="CG196" s="114"/>
      <c r="CH196" s="114"/>
      <c r="CI196" s="114"/>
      <c r="CJ196" s="114"/>
      <c r="CK196" s="114"/>
      <c r="CL196" s="114"/>
      <c r="CM196" s="114"/>
      <c r="CN196" s="114"/>
      <c r="CO196" s="114"/>
      <c r="CP196" s="114"/>
      <c r="CQ196" s="114"/>
      <c r="CR196" s="114"/>
      <c r="CS196" s="114"/>
      <c r="CT196" s="114"/>
      <c r="CU196" s="114"/>
      <c r="CV196" s="114"/>
      <c r="CW196" s="114"/>
      <c r="CX196" s="114"/>
      <c r="CY196" s="114"/>
      <c r="CZ196" s="114"/>
      <c r="DA196" s="114"/>
      <c r="DB196" s="114"/>
      <c r="DC196" s="114"/>
      <c r="DD196" s="114"/>
      <c r="DE196" s="114"/>
      <c r="DF196" s="114"/>
      <c r="DG196" s="114"/>
      <c r="DH196" s="114"/>
      <c r="DI196" s="114"/>
      <c r="DJ196" s="114"/>
      <c r="DK196" s="114"/>
      <c r="DL196" s="114"/>
      <c r="DM196" s="114"/>
      <c r="DN196" s="114"/>
      <c r="DO196" s="114"/>
      <c r="DP196" s="114"/>
      <c r="DQ196" s="114"/>
      <c r="DR196" s="114"/>
      <c r="DS196" s="114"/>
      <c r="DT196" s="114"/>
      <c r="DU196" s="114"/>
      <c r="DV196" s="114"/>
      <c r="DW196" s="114"/>
      <c r="DX196" s="114"/>
      <c r="DY196" s="114"/>
      <c r="DZ196" s="114"/>
      <c r="EA196" s="114"/>
      <c r="EB196" s="114"/>
      <c r="EC196" s="114"/>
      <c r="ED196" s="114"/>
      <c r="EE196" s="114"/>
      <c r="EF196" s="114"/>
      <c r="EG196" s="114"/>
      <c r="EH196" s="114"/>
      <c r="EI196" s="114"/>
      <c r="EJ196" s="114"/>
      <c r="EK196" s="114"/>
      <c r="EL196" s="114"/>
      <c r="EM196" s="114"/>
      <c r="EN196" s="114"/>
      <c r="EO196" s="114"/>
      <c r="EP196" s="114"/>
      <c r="EQ196" s="114"/>
      <c r="ER196" s="114"/>
      <c r="ES196" s="114"/>
      <c r="ET196" s="114"/>
      <c r="EU196" s="114"/>
      <c r="EV196" s="114"/>
      <c r="EW196" s="114"/>
      <c r="EX196" s="114"/>
      <c r="EY196" s="114"/>
      <c r="EZ196" s="114"/>
      <c r="FA196" s="114"/>
      <c r="FB196" s="114"/>
      <c r="FC196" s="114"/>
      <c r="FD196" s="114"/>
      <c r="FE196" s="114"/>
      <c r="FF196" s="114"/>
      <c r="FG196" s="114"/>
      <c r="FH196" s="114"/>
      <c r="FI196" s="114"/>
      <c r="FJ196" s="114"/>
      <c r="FK196" s="114"/>
      <c r="FL196" s="114"/>
      <c r="FM196" s="114"/>
      <c r="FN196" s="114"/>
      <c r="FO196" s="114"/>
      <c r="FP196" s="114"/>
      <c r="FQ196" s="114"/>
      <c r="FR196" s="114"/>
      <c r="FS196" s="114"/>
      <c r="FT196" s="114"/>
      <c r="FU196" s="114"/>
      <c r="FV196" s="114"/>
      <c r="FW196" s="114"/>
      <c r="FX196" s="114"/>
      <c r="FY196" s="114"/>
      <c r="FZ196" s="114"/>
      <c r="GA196" s="114"/>
      <c r="GB196" s="114"/>
      <c r="GC196" s="114"/>
      <c r="GD196" s="114"/>
      <c r="GE196" s="114"/>
      <c r="GF196" s="114"/>
      <c r="GG196" s="114"/>
      <c r="GH196" s="114"/>
      <c r="GI196" s="114"/>
      <c r="GJ196" s="114"/>
      <c r="GK196" s="114"/>
      <c r="GL196" s="114"/>
      <c r="GM196" s="114"/>
      <c r="GN196" s="114"/>
      <c r="GO196" s="114"/>
      <c r="GP196" s="114"/>
      <c r="GQ196" s="114"/>
      <c r="GR196" s="114"/>
      <c r="GS196" s="114"/>
      <c r="GT196" s="114"/>
      <c r="GU196" s="114"/>
      <c r="GV196" s="114"/>
      <c r="GW196" s="114"/>
      <c r="GX196" s="114"/>
      <c r="GY196" s="114"/>
      <c r="GZ196" s="114"/>
      <c r="HA196" s="114"/>
      <c r="HB196" s="114"/>
      <c r="HC196" s="114"/>
      <c r="HD196" s="114"/>
      <c r="HE196" s="114"/>
      <c r="HF196" s="114"/>
      <c r="HG196" s="114"/>
      <c r="HH196" s="114"/>
      <c r="HI196" s="114"/>
      <c r="HJ196" s="114"/>
      <c r="HK196" s="114"/>
      <c r="HL196" s="114"/>
      <c r="HM196" s="114"/>
      <c r="HN196" s="114"/>
      <c r="HO196" s="114"/>
      <c r="HP196" s="114"/>
      <c r="HQ196" s="114"/>
      <c r="HR196" s="114"/>
      <c r="HS196" s="114"/>
      <c r="HT196" s="114"/>
      <c r="HU196" s="114"/>
      <c r="HV196" s="114"/>
      <c r="HW196" s="114"/>
      <c r="HX196" s="114"/>
      <c r="HY196" s="114"/>
      <c r="HZ196" s="114"/>
      <c r="IA196" s="114"/>
      <c r="IB196" s="114"/>
    </row>
    <row r="197" s="98" customFormat="1" ht="25" customHeight="1" spans="1:236">
      <c r="A197" s="112" t="s">
        <v>87</v>
      </c>
      <c r="B197" s="107"/>
      <c r="C197" s="108" t="s">
        <v>54</v>
      </c>
      <c r="D197" s="109">
        <f t="shared" ref="D197:AZ197" si="379">D198+D199+D200+D201+D202+D203</f>
        <v>5641296</v>
      </c>
      <c r="E197" s="109">
        <f t="shared" si="379"/>
        <v>1996009</v>
      </c>
      <c r="F197" s="109">
        <f t="shared" si="379"/>
        <v>1513420</v>
      </c>
      <c r="G197" s="109">
        <f t="shared" si="379"/>
        <v>730392</v>
      </c>
      <c r="H197" s="109">
        <f t="shared" si="379"/>
        <v>722162</v>
      </c>
      <c r="I197" s="109">
        <f t="shared" si="379"/>
        <v>599262</v>
      </c>
      <c r="J197" s="109">
        <f t="shared" si="379"/>
        <v>42500</v>
      </c>
      <c r="K197" s="109">
        <f t="shared" si="379"/>
        <v>80400</v>
      </c>
      <c r="L197" s="109">
        <f t="shared" si="379"/>
        <v>60866</v>
      </c>
      <c r="M197" s="109">
        <f t="shared" si="379"/>
        <v>323031</v>
      </c>
      <c r="N197" s="109">
        <f t="shared" si="379"/>
        <v>212745</v>
      </c>
      <c r="O197" s="109">
        <f t="shared" si="379"/>
        <v>79779</v>
      </c>
      <c r="P197" s="109">
        <f t="shared" si="379"/>
        <v>30507</v>
      </c>
      <c r="Q197" s="109">
        <f t="shared" si="379"/>
        <v>2659</v>
      </c>
      <c r="R197" s="109">
        <f t="shared" si="379"/>
        <v>6648</v>
      </c>
      <c r="S197" s="109">
        <f t="shared" si="379"/>
        <v>1200</v>
      </c>
      <c r="T197" s="109">
        <f t="shared" si="379"/>
        <v>20000</v>
      </c>
      <c r="U197" s="109">
        <f t="shared" si="379"/>
        <v>159558</v>
      </c>
      <c r="V197" s="109">
        <f t="shared" si="379"/>
        <v>0</v>
      </c>
      <c r="W197" s="109">
        <f t="shared" si="379"/>
        <v>2724265</v>
      </c>
      <c r="X197" s="109">
        <f t="shared" si="379"/>
        <v>2090952</v>
      </c>
      <c r="Y197" s="109">
        <f t="shared" si="379"/>
        <v>1078248</v>
      </c>
      <c r="Z197" s="109">
        <f t="shared" si="379"/>
        <v>922850</v>
      </c>
      <c r="AA197" s="109">
        <f t="shared" si="379"/>
        <v>717300</v>
      </c>
      <c r="AB197" s="109">
        <f t="shared" si="379"/>
        <v>62750</v>
      </c>
      <c r="AC197" s="109">
        <f t="shared" si="379"/>
        <v>142800</v>
      </c>
      <c r="AD197" s="109">
        <f t="shared" si="379"/>
        <v>89854</v>
      </c>
      <c r="AE197" s="109">
        <f t="shared" si="379"/>
        <v>410887</v>
      </c>
      <c r="AF197" s="109">
        <f t="shared" si="379"/>
        <v>287287</v>
      </c>
      <c r="AG197" s="109">
        <f t="shared" si="379"/>
        <v>107732</v>
      </c>
      <c r="AH197" s="109">
        <f t="shared" si="379"/>
        <v>15868</v>
      </c>
      <c r="AI197" s="109">
        <f t="shared" si="379"/>
        <v>3591</v>
      </c>
      <c r="AJ197" s="109">
        <f t="shared" si="379"/>
        <v>8977</v>
      </c>
      <c r="AK197" s="109">
        <f t="shared" si="379"/>
        <v>3300</v>
      </c>
      <c r="AL197" s="109">
        <f t="shared" si="379"/>
        <v>0</v>
      </c>
      <c r="AM197" s="109">
        <f t="shared" si="379"/>
        <v>215466</v>
      </c>
      <c r="AN197" s="109">
        <f t="shared" si="379"/>
        <v>6960</v>
      </c>
      <c r="AO197" s="109">
        <f t="shared" si="379"/>
        <v>911302</v>
      </c>
      <c r="AP197" s="109">
        <f t="shared" si="379"/>
        <v>90000</v>
      </c>
      <c r="AQ197" s="109">
        <f t="shared" si="379"/>
        <v>500000</v>
      </c>
      <c r="AR197" s="109">
        <f t="shared" si="379"/>
        <v>688800</v>
      </c>
      <c r="AS197" s="109">
        <f t="shared" si="379"/>
        <v>37502</v>
      </c>
      <c r="AT197" s="109">
        <f t="shared" si="379"/>
        <v>165000</v>
      </c>
      <c r="AU197" s="109">
        <f t="shared" si="379"/>
        <v>0</v>
      </c>
      <c r="AV197" s="109">
        <f t="shared" si="379"/>
        <v>0</v>
      </c>
      <c r="AW197" s="109">
        <f t="shared" si="379"/>
        <v>20000</v>
      </c>
      <c r="AX197" s="109">
        <f t="shared" si="379"/>
        <v>0</v>
      </c>
      <c r="AY197" s="109">
        <f t="shared" si="379"/>
        <v>9720</v>
      </c>
      <c r="AZ197" s="109">
        <f t="shared" si="379"/>
        <v>9720</v>
      </c>
      <c r="BA197" s="106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  <c r="BY197" s="114"/>
      <c r="BZ197" s="114"/>
      <c r="CA197" s="114"/>
      <c r="CB197" s="114"/>
      <c r="CC197" s="114"/>
      <c r="CD197" s="114"/>
      <c r="CE197" s="114"/>
      <c r="CF197" s="114"/>
      <c r="CG197" s="114"/>
      <c r="CH197" s="114"/>
      <c r="CI197" s="114"/>
      <c r="CJ197" s="114"/>
      <c r="CK197" s="114"/>
      <c r="CL197" s="114"/>
      <c r="CM197" s="114"/>
      <c r="CN197" s="114"/>
      <c r="CO197" s="114"/>
      <c r="CP197" s="114"/>
      <c r="CQ197" s="114"/>
      <c r="CR197" s="114"/>
      <c r="CS197" s="114"/>
      <c r="CT197" s="114"/>
      <c r="CU197" s="114"/>
      <c r="CV197" s="114"/>
      <c r="CW197" s="114"/>
      <c r="CX197" s="114"/>
      <c r="CY197" s="114"/>
      <c r="CZ197" s="114"/>
      <c r="DA197" s="114"/>
      <c r="DB197" s="114"/>
      <c r="DC197" s="114"/>
      <c r="DD197" s="114"/>
      <c r="DE197" s="114"/>
      <c r="DF197" s="114"/>
      <c r="DG197" s="114"/>
      <c r="DH197" s="114"/>
      <c r="DI197" s="114"/>
      <c r="DJ197" s="114"/>
      <c r="DK197" s="114"/>
      <c r="DL197" s="114"/>
      <c r="DM197" s="114"/>
      <c r="DN197" s="114"/>
      <c r="DO197" s="114"/>
      <c r="DP197" s="114"/>
      <c r="DQ197" s="114"/>
      <c r="DR197" s="114"/>
      <c r="DS197" s="114"/>
      <c r="DT197" s="114"/>
      <c r="DU197" s="114"/>
      <c r="DV197" s="114"/>
      <c r="DW197" s="114"/>
      <c r="DX197" s="114"/>
      <c r="DY197" s="114"/>
      <c r="DZ197" s="114"/>
      <c r="EA197" s="114"/>
      <c r="EB197" s="114"/>
      <c r="EC197" s="114"/>
      <c r="ED197" s="114"/>
      <c r="EE197" s="114"/>
      <c r="EF197" s="114"/>
      <c r="EG197" s="114"/>
      <c r="EH197" s="114"/>
      <c r="EI197" s="114"/>
      <c r="EJ197" s="114"/>
      <c r="EK197" s="114"/>
      <c r="EL197" s="114"/>
      <c r="EM197" s="114"/>
      <c r="EN197" s="114"/>
      <c r="EO197" s="114"/>
      <c r="EP197" s="114"/>
      <c r="EQ197" s="114"/>
      <c r="ER197" s="114"/>
      <c r="ES197" s="114"/>
      <c r="ET197" s="114"/>
      <c r="EU197" s="114"/>
      <c r="EV197" s="114"/>
      <c r="EW197" s="114"/>
      <c r="EX197" s="114"/>
      <c r="EY197" s="114"/>
      <c r="EZ197" s="114"/>
      <c r="FA197" s="114"/>
      <c r="FB197" s="114"/>
      <c r="FC197" s="114"/>
      <c r="FD197" s="114"/>
      <c r="FE197" s="114"/>
      <c r="FF197" s="114"/>
      <c r="FG197" s="114"/>
      <c r="FH197" s="114"/>
      <c r="FI197" s="114"/>
      <c r="FJ197" s="114"/>
      <c r="FK197" s="114"/>
      <c r="FL197" s="114"/>
      <c r="FM197" s="114"/>
      <c r="FN197" s="114"/>
      <c r="FO197" s="114"/>
      <c r="FP197" s="114"/>
      <c r="FQ197" s="114"/>
      <c r="FR197" s="114"/>
      <c r="FS197" s="114"/>
      <c r="FT197" s="114"/>
      <c r="FU197" s="114"/>
      <c r="FV197" s="114"/>
      <c r="FW197" s="114"/>
      <c r="FX197" s="114"/>
      <c r="FY197" s="114"/>
      <c r="FZ197" s="114"/>
      <c r="GA197" s="114"/>
      <c r="GB197" s="114"/>
      <c r="GC197" s="114"/>
      <c r="GD197" s="114"/>
      <c r="GE197" s="114"/>
      <c r="GF197" s="114"/>
      <c r="GG197" s="114"/>
      <c r="GH197" s="114"/>
      <c r="GI197" s="114"/>
      <c r="GJ197" s="114"/>
      <c r="GK197" s="114"/>
      <c r="GL197" s="114"/>
      <c r="GM197" s="114"/>
      <c r="GN197" s="114"/>
      <c r="GO197" s="114"/>
      <c r="GP197" s="114"/>
      <c r="GQ197" s="114"/>
      <c r="GR197" s="114"/>
      <c r="GS197" s="114"/>
      <c r="GT197" s="114"/>
      <c r="GU197" s="114"/>
      <c r="GV197" s="114"/>
      <c r="GW197" s="114"/>
      <c r="GX197" s="114"/>
      <c r="GY197" s="114"/>
      <c r="GZ197" s="114"/>
      <c r="HA197" s="114"/>
      <c r="HB197" s="114"/>
      <c r="HC197" s="114"/>
      <c r="HD197" s="114"/>
      <c r="HE197" s="114"/>
      <c r="HF197" s="114"/>
      <c r="HG197" s="114"/>
      <c r="HH197" s="114"/>
      <c r="HI197" s="114"/>
      <c r="HJ197" s="114"/>
      <c r="HK197" s="114"/>
      <c r="HL197" s="114"/>
      <c r="HM197" s="114"/>
      <c r="HN197" s="114"/>
      <c r="HO197" s="114"/>
      <c r="HP197" s="114"/>
      <c r="HQ197" s="114"/>
      <c r="HR197" s="114"/>
      <c r="HS197" s="114"/>
      <c r="HT197" s="114"/>
      <c r="HU197" s="114"/>
      <c r="HV197" s="114"/>
      <c r="HW197" s="114"/>
      <c r="HX197" s="114"/>
      <c r="HY197" s="114"/>
      <c r="HZ197" s="114"/>
      <c r="IA197" s="114"/>
      <c r="IB197" s="114"/>
    </row>
    <row r="198" s="98" customFormat="1" ht="25" customHeight="1" spans="1:236">
      <c r="A198" s="112"/>
      <c r="B198" s="107">
        <v>2010301</v>
      </c>
      <c r="C198" s="110" t="s">
        <v>55</v>
      </c>
      <c r="D198" s="109">
        <f t="shared" ref="D198:D203" si="380">E198+W198+AO198+AY198</f>
        <v>2454442</v>
      </c>
      <c r="E198" s="109">
        <f t="shared" ref="E198:E203" si="381">F198+M198+U198+V198</f>
        <v>1533420</v>
      </c>
      <c r="F198" s="109">
        <f t="shared" ref="F198:F203" si="382">G198+H198+L198</f>
        <v>1513420</v>
      </c>
      <c r="G198" s="109">
        <v>730392</v>
      </c>
      <c r="H198" s="109">
        <f t="shared" ref="H198:H203" si="383">I198+J198+K198</f>
        <v>722162</v>
      </c>
      <c r="I198" s="109">
        <v>599262</v>
      </c>
      <c r="J198" s="109">
        <v>42500</v>
      </c>
      <c r="K198" s="109">
        <v>80400</v>
      </c>
      <c r="L198" s="109">
        <v>60866</v>
      </c>
      <c r="M198" s="109">
        <f t="shared" ref="M198:M203" si="384">N198+O198+P198</f>
        <v>20000</v>
      </c>
      <c r="N198" s="109"/>
      <c r="O198" s="109"/>
      <c r="P198" s="109">
        <f t="shared" ref="P198:P203" si="385">Q198+R198+S198+T198</f>
        <v>20000</v>
      </c>
      <c r="Q198" s="109"/>
      <c r="R198" s="109"/>
      <c r="S198" s="109"/>
      <c r="T198" s="109">
        <v>20000</v>
      </c>
      <c r="U198" s="109"/>
      <c r="V198" s="109"/>
      <c r="W198" s="109">
        <f t="shared" ref="W198:W203" si="386">X198+AE198+AM198+AN198</f>
        <v>0</v>
      </c>
      <c r="X198" s="109">
        <f t="shared" ref="X198:X203" si="387">Y198+Z198+AD198</f>
        <v>0</v>
      </c>
      <c r="Y198" s="109"/>
      <c r="Z198" s="109">
        <f t="shared" ref="Z198:Z203" si="388">AA198+AB198+AC198</f>
        <v>0</v>
      </c>
      <c r="AA198" s="109"/>
      <c r="AB198" s="109"/>
      <c r="AC198" s="109"/>
      <c r="AD198" s="109"/>
      <c r="AE198" s="109">
        <f t="shared" ref="AE198:AE203" si="389">AF198+AG198+AH198</f>
        <v>0</v>
      </c>
      <c r="AF198" s="109"/>
      <c r="AG198" s="109"/>
      <c r="AH198" s="109">
        <f t="shared" ref="AH198:AH203" si="390">AI198+AJ198+AK198+AL198</f>
        <v>0</v>
      </c>
      <c r="AI198" s="109"/>
      <c r="AJ198" s="109"/>
      <c r="AK198" s="109"/>
      <c r="AL198" s="109"/>
      <c r="AM198" s="109"/>
      <c r="AN198" s="109"/>
      <c r="AO198" s="109">
        <f t="shared" ref="AO198:AO203" si="391">AR198+AS198+AT198+AU198+AV198+AW198+AX198</f>
        <v>911302</v>
      </c>
      <c r="AP198" s="109">
        <v>90000</v>
      </c>
      <c r="AQ198" s="109">
        <v>500000</v>
      </c>
      <c r="AR198" s="109">
        <v>688800</v>
      </c>
      <c r="AS198" s="109">
        <v>37502</v>
      </c>
      <c r="AT198" s="109">
        <v>165000</v>
      </c>
      <c r="AU198" s="109"/>
      <c r="AV198" s="109"/>
      <c r="AW198" s="109">
        <v>20000</v>
      </c>
      <c r="AX198" s="109"/>
      <c r="AY198" s="109">
        <f t="shared" ref="AY198:AY203" si="392">AZ198</f>
        <v>9720</v>
      </c>
      <c r="AZ198" s="109">
        <v>9720</v>
      </c>
      <c r="BA198" s="113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  <c r="BY198" s="114"/>
      <c r="BZ198" s="114"/>
      <c r="CA198" s="114"/>
      <c r="CB198" s="114"/>
      <c r="CC198" s="114"/>
      <c r="CD198" s="114"/>
      <c r="CE198" s="114"/>
      <c r="CF198" s="114"/>
      <c r="CG198" s="114"/>
      <c r="CH198" s="114"/>
      <c r="CI198" s="114"/>
      <c r="CJ198" s="114"/>
      <c r="CK198" s="114"/>
      <c r="CL198" s="114"/>
      <c r="CM198" s="114"/>
      <c r="CN198" s="114"/>
      <c r="CO198" s="114"/>
      <c r="CP198" s="114"/>
      <c r="CQ198" s="114"/>
      <c r="CR198" s="114"/>
      <c r="CS198" s="114"/>
      <c r="CT198" s="114"/>
      <c r="CU198" s="114"/>
      <c r="CV198" s="114"/>
      <c r="CW198" s="114"/>
      <c r="CX198" s="114"/>
      <c r="CY198" s="114"/>
      <c r="CZ198" s="114"/>
      <c r="DA198" s="114"/>
      <c r="DB198" s="114"/>
      <c r="DC198" s="114"/>
      <c r="DD198" s="114"/>
      <c r="DE198" s="114"/>
      <c r="DF198" s="114"/>
      <c r="DG198" s="114"/>
      <c r="DH198" s="114"/>
      <c r="DI198" s="114"/>
      <c r="DJ198" s="114"/>
      <c r="DK198" s="114"/>
      <c r="DL198" s="114"/>
      <c r="DM198" s="114"/>
      <c r="DN198" s="114"/>
      <c r="DO198" s="114"/>
      <c r="DP198" s="114"/>
      <c r="DQ198" s="114"/>
      <c r="DR198" s="114"/>
      <c r="DS198" s="114"/>
      <c r="DT198" s="114"/>
      <c r="DU198" s="114"/>
      <c r="DV198" s="114"/>
      <c r="DW198" s="114"/>
      <c r="DX198" s="114"/>
      <c r="DY198" s="114"/>
      <c r="DZ198" s="114"/>
      <c r="EA198" s="114"/>
      <c r="EB198" s="114"/>
      <c r="EC198" s="114"/>
      <c r="ED198" s="114"/>
      <c r="EE198" s="114"/>
      <c r="EF198" s="114"/>
      <c r="EG198" s="114"/>
      <c r="EH198" s="114"/>
      <c r="EI198" s="114"/>
      <c r="EJ198" s="114"/>
      <c r="EK198" s="114"/>
      <c r="EL198" s="114"/>
      <c r="EM198" s="114"/>
      <c r="EN198" s="114"/>
      <c r="EO198" s="114"/>
      <c r="EP198" s="114"/>
      <c r="EQ198" s="114"/>
      <c r="ER198" s="114"/>
      <c r="ES198" s="114"/>
      <c r="ET198" s="114"/>
      <c r="EU198" s="114"/>
      <c r="EV198" s="114"/>
      <c r="EW198" s="114"/>
      <c r="EX198" s="114"/>
      <c r="EY198" s="114"/>
      <c r="EZ198" s="114"/>
      <c r="FA198" s="114"/>
      <c r="FB198" s="114"/>
      <c r="FC198" s="114"/>
      <c r="FD198" s="114"/>
      <c r="FE198" s="114"/>
      <c r="FF198" s="114"/>
      <c r="FG198" s="114"/>
      <c r="FH198" s="114"/>
      <c r="FI198" s="114"/>
      <c r="FJ198" s="114"/>
      <c r="FK198" s="114"/>
      <c r="FL198" s="114"/>
      <c r="FM198" s="114"/>
      <c r="FN198" s="114"/>
      <c r="FO198" s="114"/>
      <c r="FP198" s="114"/>
      <c r="FQ198" s="114"/>
      <c r="FR198" s="114"/>
      <c r="FS198" s="114"/>
      <c r="FT198" s="114"/>
      <c r="FU198" s="114"/>
      <c r="FV198" s="114"/>
      <c r="FW198" s="114"/>
      <c r="FX198" s="114"/>
      <c r="FY198" s="114"/>
      <c r="FZ198" s="114"/>
      <c r="GA198" s="114"/>
      <c r="GB198" s="114"/>
      <c r="GC198" s="114"/>
      <c r="GD198" s="114"/>
      <c r="GE198" s="114"/>
      <c r="GF198" s="114"/>
      <c r="GG198" s="114"/>
      <c r="GH198" s="114"/>
      <c r="GI198" s="114"/>
      <c r="GJ198" s="114"/>
      <c r="GK198" s="114"/>
      <c r="GL198" s="114"/>
      <c r="GM198" s="114"/>
      <c r="GN198" s="114"/>
      <c r="GO198" s="114"/>
      <c r="GP198" s="114"/>
      <c r="GQ198" s="114"/>
      <c r="GR198" s="114"/>
      <c r="GS198" s="114"/>
      <c r="GT198" s="114"/>
      <c r="GU198" s="114"/>
      <c r="GV198" s="114"/>
      <c r="GW198" s="114"/>
      <c r="GX198" s="114"/>
      <c r="GY198" s="114"/>
      <c r="GZ198" s="114"/>
      <c r="HA198" s="114"/>
      <c r="HB198" s="114"/>
      <c r="HC198" s="114"/>
      <c r="HD198" s="114"/>
      <c r="HE198" s="114"/>
      <c r="HF198" s="114"/>
      <c r="HG198" s="114"/>
      <c r="HH198" s="114"/>
      <c r="HI198" s="114"/>
      <c r="HJ198" s="114"/>
      <c r="HK198" s="114"/>
      <c r="HL198" s="114"/>
      <c r="HM198" s="114"/>
      <c r="HN198" s="114"/>
      <c r="HO198" s="114"/>
      <c r="HP198" s="114"/>
      <c r="HQ198" s="114"/>
      <c r="HR198" s="114"/>
      <c r="HS198" s="114"/>
      <c r="HT198" s="114"/>
      <c r="HU198" s="114"/>
      <c r="HV198" s="114"/>
      <c r="HW198" s="114"/>
      <c r="HX198" s="114"/>
      <c r="HY198" s="114"/>
      <c r="HZ198" s="114"/>
      <c r="IA198" s="114"/>
      <c r="IB198" s="114"/>
    </row>
    <row r="199" s="98" customFormat="1" ht="25" customHeight="1" spans="1:236">
      <c r="A199" s="112"/>
      <c r="B199" s="107">
        <v>2010350</v>
      </c>
      <c r="C199" s="110" t="s">
        <v>56</v>
      </c>
      <c r="D199" s="109">
        <f t="shared" si="380"/>
        <v>2097912</v>
      </c>
      <c r="E199" s="109">
        <f t="shared" si="381"/>
        <v>0</v>
      </c>
      <c r="F199" s="109">
        <f t="shared" si="382"/>
        <v>0</v>
      </c>
      <c r="G199" s="109"/>
      <c r="H199" s="109">
        <f t="shared" si="383"/>
        <v>0</v>
      </c>
      <c r="I199" s="109"/>
      <c r="J199" s="109"/>
      <c r="K199" s="109"/>
      <c r="L199" s="109"/>
      <c r="M199" s="109">
        <f t="shared" si="384"/>
        <v>0</v>
      </c>
      <c r="N199" s="109"/>
      <c r="O199" s="109"/>
      <c r="P199" s="109">
        <f t="shared" si="385"/>
        <v>0</v>
      </c>
      <c r="Q199" s="109"/>
      <c r="R199" s="109"/>
      <c r="S199" s="109"/>
      <c r="T199" s="109"/>
      <c r="U199" s="109"/>
      <c r="V199" s="109"/>
      <c r="W199" s="109">
        <f t="shared" si="386"/>
        <v>2097912</v>
      </c>
      <c r="X199" s="109">
        <f t="shared" si="387"/>
        <v>2090952</v>
      </c>
      <c r="Y199" s="109">
        <v>1078248</v>
      </c>
      <c r="Z199" s="109">
        <f t="shared" si="388"/>
        <v>922850</v>
      </c>
      <c r="AA199" s="109">
        <v>717300</v>
      </c>
      <c r="AB199" s="109">
        <v>62750</v>
      </c>
      <c r="AC199" s="109">
        <v>142800</v>
      </c>
      <c r="AD199" s="109">
        <v>89854</v>
      </c>
      <c r="AE199" s="109">
        <f t="shared" si="389"/>
        <v>0</v>
      </c>
      <c r="AF199" s="109"/>
      <c r="AG199" s="109"/>
      <c r="AH199" s="109">
        <f t="shared" si="390"/>
        <v>0</v>
      </c>
      <c r="AI199" s="109"/>
      <c r="AJ199" s="109"/>
      <c r="AK199" s="109"/>
      <c r="AL199" s="109"/>
      <c r="AM199" s="109"/>
      <c r="AN199" s="109">
        <v>6960</v>
      </c>
      <c r="AO199" s="109">
        <f t="shared" si="391"/>
        <v>0</v>
      </c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>
        <f t="shared" si="392"/>
        <v>0</v>
      </c>
      <c r="AZ199" s="109"/>
      <c r="BA199" s="113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4"/>
      <c r="BY199" s="114"/>
      <c r="BZ199" s="114"/>
      <c r="CA199" s="114"/>
      <c r="CB199" s="114"/>
      <c r="CC199" s="114"/>
      <c r="CD199" s="114"/>
      <c r="CE199" s="114"/>
      <c r="CF199" s="114"/>
      <c r="CG199" s="114"/>
      <c r="CH199" s="114"/>
      <c r="CI199" s="114"/>
      <c r="CJ199" s="114"/>
      <c r="CK199" s="114"/>
      <c r="CL199" s="114"/>
      <c r="CM199" s="114"/>
      <c r="CN199" s="114"/>
      <c r="CO199" s="114"/>
      <c r="CP199" s="114"/>
      <c r="CQ199" s="114"/>
      <c r="CR199" s="114"/>
      <c r="CS199" s="114"/>
      <c r="CT199" s="114"/>
      <c r="CU199" s="114"/>
      <c r="CV199" s="114"/>
      <c r="CW199" s="114"/>
      <c r="CX199" s="114"/>
      <c r="CY199" s="114"/>
      <c r="CZ199" s="114"/>
      <c r="DA199" s="114"/>
      <c r="DB199" s="114"/>
      <c r="DC199" s="114"/>
      <c r="DD199" s="114"/>
      <c r="DE199" s="114"/>
      <c r="DF199" s="114"/>
      <c r="DG199" s="114"/>
      <c r="DH199" s="114"/>
      <c r="DI199" s="114"/>
      <c r="DJ199" s="114"/>
      <c r="DK199" s="114"/>
      <c r="DL199" s="114"/>
      <c r="DM199" s="114"/>
      <c r="DN199" s="114"/>
      <c r="DO199" s="114"/>
      <c r="DP199" s="114"/>
      <c r="DQ199" s="114"/>
      <c r="DR199" s="114"/>
      <c r="DS199" s="114"/>
      <c r="DT199" s="114"/>
      <c r="DU199" s="114"/>
      <c r="DV199" s="114"/>
      <c r="DW199" s="114"/>
      <c r="DX199" s="114"/>
      <c r="DY199" s="114"/>
      <c r="DZ199" s="114"/>
      <c r="EA199" s="114"/>
      <c r="EB199" s="114"/>
      <c r="EC199" s="114"/>
      <c r="ED199" s="114"/>
      <c r="EE199" s="114"/>
      <c r="EF199" s="114"/>
      <c r="EG199" s="114"/>
      <c r="EH199" s="114"/>
      <c r="EI199" s="114"/>
      <c r="EJ199" s="114"/>
      <c r="EK199" s="114"/>
      <c r="EL199" s="114"/>
      <c r="EM199" s="114"/>
      <c r="EN199" s="114"/>
      <c r="EO199" s="114"/>
      <c r="EP199" s="114"/>
      <c r="EQ199" s="114"/>
      <c r="ER199" s="114"/>
      <c r="ES199" s="114"/>
      <c r="ET199" s="114"/>
      <c r="EU199" s="114"/>
      <c r="EV199" s="114"/>
      <c r="EW199" s="114"/>
      <c r="EX199" s="114"/>
      <c r="EY199" s="114"/>
      <c r="EZ199" s="114"/>
      <c r="FA199" s="114"/>
      <c r="FB199" s="114"/>
      <c r="FC199" s="114"/>
      <c r="FD199" s="114"/>
      <c r="FE199" s="114"/>
      <c r="FF199" s="114"/>
      <c r="FG199" s="114"/>
      <c r="FH199" s="114"/>
      <c r="FI199" s="114"/>
      <c r="FJ199" s="114"/>
      <c r="FK199" s="114"/>
      <c r="FL199" s="114"/>
      <c r="FM199" s="114"/>
      <c r="FN199" s="114"/>
      <c r="FO199" s="114"/>
      <c r="FP199" s="114"/>
      <c r="FQ199" s="114"/>
      <c r="FR199" s="114"/>
      <c r="FS199" s="114"/>
      <c r="FT199" s="114"/>
      <c r="FU199" s="114"/>
      <c r="FV199" s="114"/>
      <c r="FW199" s="114"/>
      <c r="FX199" s="114"/>
      <c r="FY199" s="114"/>
      <c r="FZ199" s="114"/>
      <c r="GA199" s="114"/>
      <c r="GB199" s="114"/>
      <c r="GC199" s="114"/>
      <c r="GD199" s="114"/>
      <c r="GE199" s="114"/>
      <c r="GF199" s="114"/>
      <c r="GG199" s="114"/>
      <c r="GH199" s="114"/>
      <c r="GI199" s="114"/>
      <c r="GJ199" s="114"/>
      <c r="GK199" s="114"/>
      <c r="GL199" s="114"/>
      <c r="GM199" s="114"/>
      <c r="GN199" s="114"/>
      <c r="GO199" s="114"/>
      <c r="GP199" s="114"/>
      <c r="GQ199" s="114"/>
      <c r="GR199" s="114"/>
      <c r="GS199" s="114"/>
      <c r="GT199" s="114"/>
      <c r="GU199" s="114"/>
      <c r="GV199" s="114"/>
      <c r="GW199" s="114"/>
      <c r="GX199" s="114"/>
      <c r="GY199" s="114"/>
      <c r="GZ199" s="114"/>
      <c r="HA199" s="114"/>
      <c r="HB199" s="114"/>
      <c r="HC199" s="114"/>
      <c r="HD199" s="114"/>
      <c r="HE199" s="114"/>
      <c r="HF199" s="114"/>
      <c r="HG199" s="114"/>
      <c r="HH199" s="114"/>
      <c r="HI199" s="114"/>
      <c r="HJ199" s="114"/>
      <c r="HK199" s="114"/>
      <c r="HL199" s="114"/>
      <c r="HM199" s="114"/>
      <c r="HN199" s="114"/>
      <c r="HO199" s="114"/>
      <c r="HP199" s="114"/>
      <c r="HQ199" s="114"/>
      <c r="HR199" s="114"/>
      <c r="HS199" s="114"/>
      <c r="HT199" s="114"/>
      <c r="HU199" s="114"/>
      <c r="HV199" s="114"/>
      <c r="HW199" s="114"/>
      <c r="HX199" s="114"/>
      <c r="HY199" s="114"/>
      <c r="HZ199" s="114"/>
      <c r="IA199" s="114"/>
      <c r="IB199" s="114"/>
    </row>
    <row r="200" s="98" customFormat="1" ht="27" customHeight="1" spans="1:236">
      <c r="A200" s="112"/>
      <c r="B200" s="107">
        <v>2080505</v>
      </c>
      <c r="C200" s="111" t="s">
        <v>57</v>
      </c>
      <c r="D200" s="109">
        <f t="shared" si="380"/>
        <v>500032</v>
      </c>
      <c r="E200" s="109">
        <f t="shared" si="381"/>
        <v>212745</v>
      </c>
      <c r="F200" s="109">
        <f t="shared" si="382"/>
        <v>0</v>
      </c>
      <c r="G200" s="109"/>
      <c r="H200" s="109">
        <f t="shared" si="383"/>
        <v>0</v>
      </c>
      <c r="I200" s="109"/>
      <c r="J200" s="109"/>
      <c r="K200" s="109"/>
      <c r="L200" s="109"/>
      <c r="M200" s="109">
        <f t="shared" si="384"/>
        <v>212745</v>
      </c>
      <c r="N200" s="109">
        <v>212745</v>
      </c>
      <c r="O200" s="109"/>
      <c r="P200" s="109">
        <f t="shared" si="385"/>
        <v>0</v>
      </c>
      <c r="Q200" s="109"/>
      <c r="R200" s="109"/>
      <c r="S200" s="109"/>
      <c r="T200" s="109"/>
      <c r="U200" s="109"/>
      <c r="V200" s="109"/>
      <c r="W200" s="109">
        <f t="shared" si="386"/>
        <v>287287</v>
      </c>
      <c r="X200" s="109">
        <f t="shared" si="387"/>
        <v>0</v>
      </c>
      <c r="Y200" s="109"/>
      <c r="Z200" s="109">
        <f t="shared" si="388"/>
        <v>0</v>
      </c>
      <c r="AA200" s="109"/>
      <c r="AB200" s="109"/>
      <c r="AC200" s="109"/>
      <c r="AD200" s="109"/>
      <c r="AE200" s="109">
        <f t="shared" si="389"/>
        <v>287287</v>
      </c>
      <c r="AF200" s="109">
        <v>287287</v>
      </c>
      <c r="AG200" s="109"/>
      <c r="AH200" s="109">
        <f t="shared" si="390"/>
        <v>0</v>
      </c>
      <c r="AI200" s="109"/>
      <c r="AJ200" s="109"/>
      <c r="AK200" s="109"/>
      <c r="AL200" s="109"/>
      <c r="AM200" s="109"/>
      <c r="AN200" s="109"/>
      <c r="AO200" s="109">
        <f t="shared" si="391"/>
        <v>0</v>
      </c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>
        <f t="shared" si="392"/>
        <v>0</v>
      </c>
      <c r="AZ200" s="109"/>
      <c r="BA200" s="113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4"/>
      <c r="BZ200" s="114"/>
      <c r="CA200" s="114"/>
      <c r="CB200" s="114"/>
      <c r="CC200" s="114"/>
      <c r="CD200" s="114"/>
      <c r="CE200" s="114"/>
      <c r="CF200" s="114"/>
      <c r="CG200" s="114"/>
      <c r="CH200" s="114"/>
      <c r="CI200" s="114"/>
      <c r="CJ200" s="114"/>
      <c r="CK200" s="114"/>
      <c r="CL200" s="114"/>
      <c r="CM200" s="114"/>
      <c r="CN200" s="114"/>
      <c r="CO200" s="114"/>
      <c r="CP200" s="114"/>
      <c r="CQ200" s="114"/>
      <c r="CR200" s="114"/>
      <c r="CS200" s="114"/>
      <c r="CT200" s="114"/>
      <c r="CU200" s="114"/>
      <c r="CV200" s="114"/>
      <c r="CW200" s="114"/>
      <c r="CX200" s="114"/>
      <c r="CY200" s="114"/>
      <c r="CZ200" s="114"/>
      <c r="DA200" s="114"/>
      <c r="DB200" s="114"/>
      <c r="DC200" s="114"/>
      <c r="DD200" s="114"/>
      <c r="DE200" s="114"/>
      <c r="DF200" s="114"/>
      <c r="DG200" s="114"/>
      <c r="DH200" s="114"/>
      <c r="DI200" s="114"/>
      <c r="DJ200" s="114"/>
      <c r="DK200" s="114"/>
      <c r="DL200" s="114"/>
      <c r="DM200" s="114"/>
      <c r="DN200" s="114"/>
      <c r="DO200" s="114"/>
      <c r="DP200" s="114"/>
      <c r="DQ200" s="114"/>
      <c r="DR200" s="114"/>
      <c r="DS200" s="114"/>
      <c r="DT200" s="114"/>
      <c r="DU200" s="114"/>
      <c r="DV200" s="114"/>
      <c r="DW200" s="114"/>
      <c r="DX200" s="114"/>
      <c r="DY200" s="114"/>
      <c r="DZ200" s="114"/>
      <c r="EA200" s="114"/>
      <c r="EB200" s="114"/>
      <c r="EC200" s="114"/>
      <c r="ED200" s="114"/>
      <c r="EE200" s="114"/>
      <c r="EF200" s="114"/>
      <c r="EG200" s="114"/>
      <c r="EH200" s="114"/>
      <c r="EI200" s="114"/>
      <c r="EJ200" s="114"/>
      <c r="EK200" s="114"/>
      <c r="EL200" s="114"/>
      <c r="EM200" s="114"/>
      <c r="EN200" s="114"/>
      <c r="EO200" s="114"/>
      <c r="EP200" s="114"/>
      <c r="EQ200" s="114"/>
      <c r="ER200" s="114"/>
      <c r="ES200" s="114"/>
      <c r="ET200" s="114"/>
      <c r="EU200" s="114"/>
      <c r="EV200" s="114"/>
      <c r="EW200" s="114"/>
      <c r="EX200" s="114"/>
      <c r="EY200" s="114"/>
      <c r="EZ200" s="114"/>
      <c r="FA200" s="114"/>
      <c r="FB200" s="114"/>
      <c r="FC200" s="114"/>
      <c r="FD200" s="114"/>
      <c r="FE200" s="114"/>
      <c r="FF200" s="114"/>
      <c r="FG200" s="114"/>
      <c r="FH200" s="114"/>
      <c r="FI200" s="114"/>
      <c r="FJ200" s="114"/>
      <c r="FK200" s="114"/>
      <c r="FL200" s="114"/>
      <c r="FM200" s="114"/>
      <c r="FN200" s="114"/>
      <c r="FO200" s="114"/>
      <c r="FP200" s="114"/>
      <c r="FQ200" s="114"/>
      <c r="FR200" s="114"/>
      <c r="FS200" s="114"/>
      <c r="FT200" s="114"/>
      <c r="FU200" s="114"/>
      <c r="FV200" s="114"/>
      <c r="FW200" s="114"/>
      <c r="FX200" s="114"/>
      <c r="FY200" s="114"/>
      <c r="FZ200" s="114"/>
      <c r="GA200" s="114"/>
      <c r="GB200" s="114"/>
      <c r="GC200" s="114"/>
      <c r="GD200" s="114"/>
      <c r="GE200" s="114"/>
      <c r="GF200" s="114"/>
      <c r="GG200" s="114"/>
      <c r="GH200" s="114"/>
      <c r="GI200" s="114"/>
      <c r="GJ200" s="114"/>
      <c r="GK200" s="114"/>
      <c r="GL200" s="114"/>
      <c r="GM200" s="114"/>
      <c r="GN200" s="114"/>
      <c r="GO200" s="114"/>
      <c r="GP200" s="114"/>
      <c r="GQ200" s="114"/>
      <c r="GR200" s="114"/>
      <c r="GS200" s="114"/>
      <c r="GT200" s="114"/>
      <c r="GU200" s="114"/>
      <c r="GV200" s="114"/>
      <c r="GW200" s="114"/>
      <c r="GX200" s="114"/>
      <c r="GY200" s="114"/>
      <c r="GZ200" s="114"/>
      <c r="HA200" s="114"/>
      <c r="HB200" s="114"/>
      <c r="HC200" s="114"/>
      <c r="HD200" s="114"/>
      <c r="HE200" s="114"/>
      <c r="HF200" s="114"/>
      <c r="HG200" s="114"/>
      <c r="HH200" s="114"/>
      <c r="HI200" s="114"/>
      <c r="HJ200" s="114"/>
      <c r="HK200" s="114"/>
      <c r="HL200" s="114"/>
      <c r="HM200" s="114"/>
      <c r="HN200" s="114"/>
      <c r="HO200" s="114"/>
      <c r="HP200" s="114"/>
      <c r="HQ200" s="114"/>
      <c r="HR200" s="114"/>
      <c r="HS200" s="114"/>
      <c r="HT200" s="114"/>
      <c r="HU200" s="114"/>
      <c r="HV200" s="114"/>
      <c r="HW200" s="114"/>
      <c r="HX200" s="114"/>
      <c r="HY200" s="114"/>
      <c r="HZ200" s="114"/>
      <c r="IA200" s="114"/>
      <c r="IB200" s="114"/>
    </row>
    <row r="201" s="98" customFormat="1" ht="25" customHeight="1" spans="1:236">
      <c r="A201" s="112"/>
      <c r="B201" s="107">
        <v>2101101</v>
      </c>
      <c r="C201" s="110" t="s">
        <v>58</v>
      </c>
      <c r="D201" s="109">
        <f t="shared" si="380"/>
        <v>90286</v>
      </c>
      <c r="E201" s="109">
        <f t="shared" si="381"/>
        <v>90286</v>
      </c>
      <c r="F201" s="109">
        <f t="shared" si="382"/>
        <v>0</v>
      </c>
      <c r="G201" s="109"/>
      <c r="H201" s="109">
        <f t="shared" si="383"/>
        <v>0</v>
      </c>
      <c r="I201" s="109"/>
      <c r="J201" s="109"/>
      <c r="K201" s="109"/>
      <c r="L201" s="109"/>
      <c r="M201" s="109">
        <f t="shared" si="384"/>
        <v>90286</v>
      </c>
      <c r="N201" s="109"/>
      <c r="O201" s="109">
        <v>79779</v>
      </c>
      <c r="P201" s="109">
        <f t="shared" si="385"/>
        <v>10507</v>
      </c>
      <c r="Q201" s="109">
        <v>2659</v>
      </c>
      <c r="R201" s="109">
        <v>6648</v>
      </c>
      <c r="S201" s="109">
        <v>1200</v>
      </c>
      <c r="T201" s="109"/>
      <c r="U201" s="109"/>
      <c r="V201" s="109"/>
      <c r="W201" s="109">
        <f t="shared" si="386"/>
        <v>0</v>
      </c>
      <c r="X201" s="109">
        <f t="shared" si="387"/>
        <v>0</v>
      </c>
      <c r="Y201" s="109"/>
      <c r="Z201" s="109">
        <f t="shared" si="388"/>
        <v>0</v>
      </c>
      <c r="AA201" s="109"/>
      <c r="AB201" s="109"/>
      <c r="AC201" s="109"/>
      <c r="AD201" s="109"/>
      <c r="AE201" s="109">
        <f t="shared" si="389"/>
        <v>0</v>
      </c>
      <c r="AF201" s="109"/>
      <c r="AG201" s="109"/>
      <c r="AH201" s="109">
        <f t="shared" si="390"/>
        <v>0</v>
      </c>
      <c r="AI201" s="109"/>
      <c r="AJ201" s="109"/>
      <c r="AK201" s="109"/>
      <c r="AL201" s="109"/>
      <c r="AM201" s="109"/>
      <c r="AN201" s="109"/>
      <c r="AO201" s="109">
        <f t="shared" si="391"/>
        <v>0</v>
      </c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>
        <f t="shared" si="392"/>
        <v>0</v>
      </c>
      <c r="AZ201" s="109"/>
      <c r="BA201" s="113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114"/>
      <c r="BT201" s="114"/>
      <c r="BU201" s="114"/>
      <c r="BV201" s="114"/>
      <c r="BW201" s="114"/>
      <c r="BX201" s="114"/>
      <c r="BY201" s="114"/>
      <c r="BZ201" s="114"/>
      <c r="CA201" s="114"/>
      <c r="CB201" s="114"/>
      <c r="CC201" s="114"/>
      <c r="CD201" s="114"/>
      <c r="CE201" s="114"/>
      <c r="CF201" s="114"/>
      <c r="CG201" s="114"/>
      <c r="CH201" s="114"/>
      <c r="CI201" s="114"/>
      <c r="CJ201" s="114"/>
      <c r="CK201" s="114"/>
      <c r="CL201" s="114"/>
      <c r="CM201" s="114"/>
      <c r="CN201" s="114"/>
      <c r="CO201" s="114"/>
      <c r="CP201" s="114"/>
      <c r="CQ201" s="114"/>
      <c r="CR201" s="114"/>
      <c r="CS201" s="114"/>
      <c r="CT201" s="114"/>
      <c r="CU201" s="114"/>
      <c r="CV201" s="114"/>
      <c r="CW201" s="114"/>
      <c r="CX201" s="114"/>
      <c r="CY201" s="114"/>
      <c r="CZ201" s="114"/>
      <c r="DA201" s="114"/>
      <c r="DB201" s="114"/>
      <c r="DC201" s="114"/>
      <c r="DD201" s="114"/>
      <c r="DE201" s="114"/>
      <c r="DF201" s="114"/>
      <c r="DG201" s="114"/>
      <c r="DH201" s="114"/>
      <c r="DI201" s="114"/>
      <c r="DJ201" s="114"/>
      <c r="DK201" s="114"/>
      <c r="DL201" s="114"/>
      <c r="DM201" s="114"/>
      <c r="DN201" s="114"/>
      <c r="DO201" s="114"/>
      <c r="DP201" s="114"/>
      <c r="DQ201" s="114"/>
      <c r="DR201" s="114"/>
      <c r="DS201" s="114"/>
      <c r="DT201" s="114"/>
      <c r="DU201" s="114"/>
      <c r="DV201" s="114"/>
      <c r="DW201" s="114"/>
      <c r="DX201" s="114"/>
      <c r="DY201" s="114"/>
      <c r="DZ201" s="114"/>
      <c r="EA201" s="114"/>
      <c r="EB201" s="114"/>
      <c r="EC201" s="114"/>
      <c r="ED201" s="114"/>
      <c r="EE201" s="114"/>
      <c r="EF201" s="114"/>
      <c r="EG201" s="114"/>
      <c r="EH201" s="114"/>
      <c r="EI201" s="114"/>
      <c r="EJ201" s="114"/>
      <c r="EK201" s="114"/>
      <c r="EL201" s="114"/>
      <c r="EM201" s="114"/>
      <c r="EN201" s="114"/>
      <c r="EO201" s="114"/>
      <c r="EP201" s="114"/>
      <c r="EQ201" s="114"/>
      <c r="ER201" s="114"/>
      <c r="ES201" s="114"/>
      <c r="ET201" s="114"/>
      <c r="EU201" s="114"/>
      <c r="EV201" s="114"/>
      <c r="EW201" s="114"/>
      <c r="EX201" s="114"/>
      <c r="EY201" s="114"/>
      <c r="EZ201" s="114"/>
      <c r="FA201" s="114"/>
      <c r="FB201" s="114"/>
      <c r="FC201" s="114"/>
      <c r="FD201" s="114"/>
      <c r="FE201" s="114"/>
      <c r="FF201" s="114"/>
      <c r="FG201" s="114"/>
      <c r="FH201" s="114"/>
      <c r="FI201" s="114"/>
      <c r="FJ201" s="114"/>
      <c r="FK201" s="114"/>
      <c r="FL201" s="114"/>
      <c r="FM201" s="114"/>
      <c r="FN201" s="114"/>
      <c r="FO201" s="114"/>
      <c r="FP201" s="114"/>
      <c r="FQ201" s="114"/>
      <c r="FR201" s="114"/>
      <c r="FS201" s="114"/>
      <c r="FT201" s="114"/>
      <c r="FU201" s="114"/>
      <c r="FV201" s="114"/>
      <c r="FW201" s="114"/>
      <c r="FX201" s="114"/>
      <c r="FY201" s="114"/>
      <c r="FZ201" s="114"/>
      <c r="GA201" s="114"/>
      <c r="GB201" s="114"/>
      <c r="GC201" s="114"/>
      <c r="GD201" s="114"/>
      <c r="GE201" s="114"/>
      <c r="GF201" s="114"/>
      <c r="GG201" s="114"/>
      <c r="GH201" s="114"/>
      <c r="GI201" s="114"/>
      <c r="GJ201" s="114"/>
      <c r="GK201" s="114"/>
      <c r="GL201" s="114"/>
      <c r="GM201" s="114"/>
      <c r="GN201" s="114"/>
      <c r="GO201" s="114"/>
      <c r="GP201" s="114"/>
      <c r="GQ201" s="114"/>
      <c r="GR201" s="114"/>
      <c r="GS201" s="114"/>
      <c r="GT201" s="114"/>
      <c r="GU201" s="114"/>
      <c r="GV201" s="114"/>
      <c r="GW201" s="114"/>
      <c r="GX201" s="114"/>
      <c r="GY201" s="114"/>
      <c r="GZ201" s="114"/>
      <c r="HA201" s="114"/>
      <c r="HB201" s="114"/>
      <c r="HC201" s="114"/>
      <c r="HD201" s="114"/>
      <c r="HE201" s="114"/>
      <c r="HF201" s="114"/>
      <c r="HG201" s="114"/>
      <c r="HH201" s="114"/>
      <c r="HI201" s="114"/>
      <c r="HJ201" s="114"/>
      <c r="HK201" s="114"/>
      <c r="HL201" s="114"/>
      <c r="HM201" s="114"/>
      <c r="HN201" s="114"/>
      <c r="HO201" s="114"/>
      <c r="HP201" s="114"/>
      <c r="HQ201" s="114"/>
      <c r="HR201" s="114"/>
      <c r="HS201" s="114"/>
      <c r="HT201" s="114"/>
      <c r="HU201" s="114"/>
      <c r="HV201" s="114"/>
      <c r="HW201" s="114"/>
      <c r="HX201" s="114"/>
      <c r="HY201" s="114"/>
      <c r="HZ201" s="114"/>
      <c r="IA201" s="114"/>
      <c r="IB201" s="114"/>
    </row>
    <row r="202" s="98" customFormat="1" ht="25" customHeight="1" spans="1:236">
      <c r="A202" s="112"/>
      <c r="B202" s="107">
        <v>2101102</v>
      </c>
      <c r="C202" s="110" t="s">
        <v>59</v>
      </c>
      <c r="D202" s="109">
        <f t="shared" si="380"/>
        <v>123600</v>
      </c>
      <c r="E202" s="109">
        <f t="shared" si="381"/>
        <v>0</v>
      </c>
      <c r="F202" s="109">
        <f t="shared" si="382"/>
        <v>0</v>
      </c>
      <c r="G202" s="109"/>
      <c r="H202" s="109">
        <f t="shared" si="383"/>
        <v>0</v>
      </c>
      <c r="I202" s="109"/>
      <c r="J202" s="109"/>
      <c r="K202" s="109"/>
      <c r="L202" s="109"/>
      <c r="M202" s="109">
        <f t="shared" si="384"/>
        <v>0</v>
      </c>
      <c r="N202" s="109"/>
      <c r="O202" s="109"/>
      <c r="P202" s="109">
        <f t="shared" si="385"/>
        <v>0</v>
      </c>
      <c r="Q202" s="109"/>
      <c r="R202" s="109"/>
      <c r="S202" s="109"/>
      <c r="T202" s="109"/>
      <c r="U202" s="109"/>
      <c r="V202" s="109"/>
      <c r="W202" s="109">
        <f t="shared" si="386"/>
        <v>123600</v>
      </c>
      <c r="X202" s="109">
        <f t="shared" si="387"/>
        <v>0</v>
      </c>
      <c r="Y202" s="109"/>
      <c r="Z202" s="109">
        <f t="shared" si="388"/>
        <v>0</v>
      </c>
      <c r="AA202" s="109"/>
      <c r="AB202" s="109"/>
      <c r="AC202" s="109"/>
      <c r="AD202" s="109"/>
      <c r="AE202" s="109">
        <f t="shared" si="389"/>
        <v>123600</v>
      </c>
      <c r="AF202" s="109"/>
      <c r="AG202" s="109">
        <v>107732</v>
      </c>
      <c r="AH202" s="109">
        <f t="shared" si="390"/>
        <v>15868</v>
      </c>
      <c r="AI202" s="109">
        <v>3591</v>
      </c>
      <c r="AJ202" s="109">
        <v>8977</v>
      </c>
      <c r="AK202" s="109">
        <v>3300</v>
      </c>
      <c r="AL202" s="109"/>
      <c r="AM202" s="109"/>
      <c r="AN202" s="109"/>
      <c r="AO202" s="109">
        <f t="shared" si="391"/>
        <v>0</v>
      </c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>
        <f t="shared" si="392"/>
        <v>0</v>
      </c>
      <c r="AZ202" s="109"/>
      <c r="BA202" s="113"/>
      <c r="BB202" s="114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/>
      <c r="BW202" s="114"/>
      <c r="BX202" s="114"/>
      <c r="BY202" s="114"/>
      <c r="BZ202" s="114"/>
      <c r="CA202" s="114"/>
      <c r="CB202" s="114"/>
      <c r="CC202" s="114"/>
      <c r="CD202" s="114"/>
      <c r="CE202" s="114"/>
      <c r="CF202" s="114"/>
      <c r="CG202" s="114"/>
      <c r="CH202" s="114"/>
      <c r="CI202" s="114"/>
      <c r="CJ202" s="114"/>
      <c r="CK202" s="114"/>
      <c r="CL202" s="114"/>
      <c r="CM202" s="114"/>
      <c r="CN202" s="114"/>
      <c r="CO202" s="114"/>
      <c r="CP202" s="114"/>
      <c r="CQ202" s="114"/>
      <c r="CR202" s="114"/>
      <c r="CS202" s="114"/>
      <c r="CT202" s="114"/>
      <c r="CU202" s="114"/>
      <c r="CV202" s="114"/>
      <c r="CW202" s="114"/>
      <c r="CX202" s="114"/>
      <c r="CY202" s="114"/>
      <c r="CZ202" s="114"/>
      <c r="DA202" s="114"/>
      <c r="DB202" s="114"/>
      <c r="DC202" s="114"/>
      <c r="DD202" s="114"/>
      <c r="DE202" s="114"/>
      <c r="DF202" s="114"/>
      <c r="DG202" s="114"/>
      <c r="DH202" s="114"/>
      <c r="DI202" s="114"/>
      <c r="DJ202" s="114"/>
      <c r="DK202" s="114"/>
      <c r="DL202" s="114"/>
      <c r="DM202" s="114"/>
      <c r="DN202" s="114"/>
      <c r="DO202" s="114"/>
      <c r="DP202" s="114"/>
      <c r="DQ202" s="114"/>
      <c r="DR202" s="114"/>
      <c r="DS202" s="114"/>
      <c r="DT202" s="114"/>
      <c r="DU202" s="114"/>
      <c r="DV202" s="114"/>
      <c r="DW202" s="114"/>
      <c r="DX202" s="114"/>
      <c r="DY202" s="114"/>
      <c r="DZ202" s="114"/>
      <c r="EA202" s="114"/>
      <c r="EB202" s="114"/>
      <c r="EC202" s="114"/>
      <c r="ED202" s="114"/>
      <c r="EE202" s="114"/>
      <c r="EF202" s="114"/>
      <c r="EG202" s="114"/>
      <c r="EH202" s="114"/>
      <c r="EI202" s="114"/>
      <c r="EJ202" s="114"/>
      <c r="EK202" s="114"/>
      <c r="EL202" s="114"/>
      <c r="EM202" s="114"/>
      <c r="EN202" s="114"/>
      <c r="EO202" s="114"/>
      <c r="EP202" s="114"/>
      <c r="EQ202" s="114"/>
      <c r="ER202" s="114"/>
      <c r="ES202" s="114"/>
      <c r="ET202" s="114"/>
      <c r="EU202" s="114"/>
      <c r="EV202" s="114"/>
      <c r="EW202" s="114"/>
      <c r="EX202" s="114"/>
      <c r="EY202" s="114"/>
      <c r="EZ202" s="114"/>
      <c r="FA202" s="114"/>
      <c r="FB202" s="114"/>
      <c r="FC202" s="114"/>
      <c r="FD202" s="114"/>
      <c r="FE202" s="114"/>
      <c r="FF202" s="114"/>
      <c r="FG202" s="114"/>
      <c r="FH202" s="114"/>
      <c r="FI202" s="114"/>
      <c r="FJ202" s="114"/>
      <c r="FK202" s="114"/>
      <c r="FL202" s="114"/>
      <c r="FM202" s="114"/>
      <c r="FN202" s="114"/>
      <c r="FO202" s="114"/>
      <c r="FP202" s="114"/>
      <c r="FQ202" s="114"/>
      <c r="FR202" s="114"/>
      <c r="FS202" s="114"/>
      <c r="FT202" s="114"/>
      <c r="FU202" s="114"/>
      <c r="FV202" s="114"/>
      <c r="FW202" s="114"/>
      <c r="FX202" s="114"/>
      <c r="FY202" s="114"/>
      <c r="FZ202" s="114"/>
      <c r="GA202" s="114"/>
      <c r="GB202" s="114"/>
      <c r="GC202" s="114"/>
      <c r="GD202" s="114"/>
      <c r="GE202" s="114"/>
      <c r="GF202" s="114"/>
      <c r="GG202" s="114"/>
      <c r="GH202" s="114"/>
      <c r="GI202" s="114"/>
      <c r="GJ202" s="114"/>
      <c r="GK202" s="114"/>
      <c r="GL202" s="114"/>
      <c r="GM202" s="114"/>
      <c r="GN202" s="114"/>
      <c r="GO202" s="114"/>
      <c r="GP202" s="114"/>
      <c r="GQ202" s="114"/>
      <c r="GR202" s="114"/>
      <c r="GS202" s="114"/>
      <c r="GT202" s="114"/>
      <c r="GU202" s="114"/>
      <c r="GV202" s="114"/>
      <c r="GW202" s="114"/>
      <c r="GX202" s="114"/>
      <c r="GY202" s="114"/>
      <c r="GZ202" s="114"/>
      <c r="HA202" s="114"/>
      <c r="HB202" s="114"/>
      <c r="HC202" s="114"/>
      <c r="HD202" s="114"/>
      <c r="HE202" s="114"/>
      <c r="HF202" s="114"/>
      <c r="HG202" s="114"/>
      <c r="HH202" s="114"/>
      <c r="HI202" s="114"/>
      <c r="HJ202" s="114"/>
      <c r="HK202" s="114"/>
      <c r="HL202" s="114"/>
      <c r="HM202" s="114"/>
      <c r="HN202" s="114"/>
      <c r="HO202" s="114"/>
      <c r="HP202" s="114"/>
      <c r="HQ202" s="114"/>
      <c r="HR202" s="114"/>
      <c r="HS202" s="114"/>
      <c r="HT202" s="114"/>
      <c r="HU202" s="114"/>
      <c r="HV202" s="114"/>
      <c r="HW202" s="114"/>
      <c r="HX202" s="114"/>
      <c r="HY202" s="114"/>
      <c r="HZ202" s="114"/>
      <c r="IA202" s="114"/>
      <c r="IB202" s="114"/>
    </row>
    <row r="203" s="98" customFormat="1" ht="25" customHeight="1" spans="1:236">
      <c r="A203" s="112"/>
      <c r="B203" s="107">
        <v>2210201</v>
      </c>
      <c r="C203" s="110" t="s">
        <v>60</v>
      </c>
      <c r="D203" s="109">
        <f t="shared" si="380"/>
        <v>375024</v>
      </c>
      <c r="E203" s="109">
        <f t="shared" si="381"/>
        <v>159558</v>
      </c>
      <c r="F203" s="109">
        <f t="shared" si="382"/>
        <v>0</v>
      </c>
      <c r="G203" s="109"/>
      <c r="H203" s="109">
        <f t="shared" si="383"/>
        <v>0</v>
      </c>
      <c r="I203" s="109"/>
      <c r="J203" s="109"/>
      <c r="K203" s="109"/>
      <c r="L203" s="109"/>
      <c r="M203" s="109">
        <f t="shared" si="384"/>
        <v>0</v>
      </c>
      <c r="N203" s="109"/>
      <c r="O203" s="109"/>
      <c r="P203" s="109">
        <f t="shared" si="385"/>
        <v>0</v>
      </c>
      <c r="Q203" s="109"/>
      <c r="R203" s="109"/>
      <c r="S203" s="109"/>
      <c r="T203" s="109"/>
      <c r="U203" s="109">
        <v>159558</v>
      </c>
      <c r="V203" s="109"/>
      <c r="W203" s="109">
        <f t="shared" si="386"/>
        <v>215466</v>
      </c>
      <c r="X203" s="109">
        <f t="shared" si="387"/>
        <v>0</v>
      </c>
      <c r="Y203" s="109"/>
      <c r="Z203" s="109">
        <f t="shared" si="388"/>
        <v>0</v>
      </c>
      <c r="AA203" s="109"/>
      <c r="AB203" s="109"/>
      <c r="AC203" s="109"/>
      <c r="AD203" s="109"/>
      <c r="AE203" s="109">
        <f t="shared" si="389"/>
        <v>0</v>
      </c>
      <c r="AF203" s="109"/>
      <c r="AG203" s="109"/>
      <c r="AH203" s="109">
        <f t="shared" si="390"/>
        <v>0</v>
      </c>
      <c r="AI203" s="109"/>
      <c r="AJ203" s="109"/>
      <c r="AK203" s="109"/>
      <c r="AL203" s="109"/>
      <c r="AM203" s="109">
        <v>215466</v>
      </c>
      <c r="AN203" s="109"/>
      <c r="AO203" s="109">
        <f t="shared" si="391"/>
        <v>0</v>
      </c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>
        <f t="shared" si="392"/>
        <v>0</v>
      </c>
      <c r="AZ203" s="109"/>
      <c r="BA203" s="113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  <c r="BY203" s="114"/>
      <c r="BZ203" s="114"/>
      <c r="CA203" s="114"/>
      <c r="CB203" s="114"/>
      <c r="CC203" s="114"/>
      <c r="CD203" s="114"/>
      <c r="CE203" s="114"/>
      <c r="CF203" s="114"/>
      <c r="CG203" s="114"/>
      <c r="CH203" s="114"/>
      <c r="CI203" s="114"/>
      <c r="CJ203" s="114"/>
      <c r="CK203" s="114"/>
      <c r="CL203" s="114"/>
      <c r="CM203" s="114"/>
      <c r="CN203" s="114"/>
      <c r="CO203" s="114"/>
      <c r="CP203" s="114"/>
      <c r="CQ203" s="114"/>
      <c r="CR203" s="114"/>
      <c r="CS203" s="114"/>
      <c r="CT203" s="114"/>
      <c r="CU203" s="114"/>
      <c r="CV203" s="114"/>
      <c r="CW203" s="114"/>
      <c r="CX203" s="114"/>
      <c r="CY203" s="114"/>
      <c r="CZ203" s="114"/>
      <c r="DA203" s="114"/>
      <c r="DB203" s="114"/>
      <c r="DC203" s="114"/>
      <c r="DD203" s="114"/>
      <c r="DE203" s="114"/>
      <c r="DF203" s="114"/>
      <c r="DG203" s="114"/>
      <c r="DH203" s="114"/>
      <c r="DI203" s="114"/>
      <c r="DJ203" s="114"/>
      <c r="DK203" s="114"/>
      <c r="DL203" s="114"/>
      <c r="DM203" s="114"/>
      <c r="DN203" s="114"/>
      <c r="DO203" s="114"/>
      <c r="DP203" s="114"/>
      <c r="DQ203" s="114"/>
      <c r="DR203" s="114"/>
      <c r="DS203" s="114"/>
      <c r="DT203" s="114"/>
      <c r="DU203" s="114"/>
      <c r="DV203" s="114"/>
      <c r="DW203" s="114"/>
      <c r="DX203" s="114"/>
      <c r="DY203" s="114"/>
      <c r="DZ203" s="114"/>
      <c r="EA203" s="114"/>
      <c r="EB203" s="114"/>
      <c r="EC203" s="114"/>
      <c r="ED203" s="114"/>
      <c r="EE203" s="114"/>
      <c r="EF203" s="114"/>
      <c r="EG203" s="114"/>
      <c r="EH203" s="114"/>
      <c r="EI203" s="114"/>
      <c r="EJ203" s="114"/>
      <c r="EK203" s="114"/>
      <c r="EL203" s="114"/>
      <c r="EM203" s="114"/>
      <c r="EN203" s="114"/>
      <c r="EO203" s="114"/>
      <c r="EP203" s="114"/>
      <c r="EQ203" s="114"/>
      <c r="ER203" s="114"/>
      <c r="ES203" s="114"/>
      <c r="ET203" s="114"/>
      <c r="EU203" s="114"/>
      <c r="EV203" s="114"/>
      <c r="EW203" s="114"/>
      <c r="EX203" s="114"/>
      <c r="EY203" s="114"/>
      <c r="EZ203" s="114"/>
      <c r="FA203" s="114"/>
      <c r="FB203" s="114"/>
      <c r="FC203" s="114"/>
      <c r="FD203" s="114"/>
      <c r="FE203" s="114"/>
      <c r="FF203" s="114"/>
      <c r="FG203" s="114"/>
      <c r="FH203" s="114"/>
      <c r="FI203" s="114"/>
      <c r="FJ203" s="114"/>
      <c r="FK203" s="114"/>
      <c r="FL203" s="114"/>
      <c r="FM203" s="114"/>
      <c r="FN203" s="114"/>
      <c r="FO203" s="114"/>
      <c r="FP203" s="114"/>
      <c r="FQ203" s="114"/>
      <c r="FR203" s="114"/>
      <c r="FS203" s="114"/>
      <c r="FT203" s="114"/>
      <c r="FU203" s="114"/>
      <c r="FV203" s="114"/>
      <c r="FW203" s="114"/>
      <c r="FX203" s="114"/>
      <c r="FY203" s="114"/>
      <c r="FZ203" s="114"/>
      <c r="GA203" s="114"/>
      <c r="GB203" s="114"/>
      <c r="GC203" s="114"/>
      <c r="GD203" s="114"/>
      <c r="GE203" s="114"/>
      <c r="GF203" s="114"/>
      <c r="GG203" s="114"/>
      <c r="GH203" s="114"/>
      <c r="GI203" s="114"/>
      <c r="GJ203" s="114"/>
      <c r="GK203" s="114"/>
      <c r="GL203" s="114"/>
      <c r="GM203" s="114"/>
      <c r="GN203" s="114"/>
      <c r="GO203" s="114"/>
      <c r="GP203" s="114"/>
      <c r="GQ203" s="114"/>
      <c r="GR203" s="114"/>
      <c r="GS203" s="114"/>
      <c r="GT203" s="114"/>
      <c r="GU203" s="114"/>
      <c r="GV203" s="114"/>
      <c r="GW203" s="114"/>
      <c r="GX203" s="114"/>
      <c r="GY203" s="114"/>
      <c r="GZ203" s="114"/>
      <c r="HA203" s="114"/>
      <c r="HB203" s="114"/>
      <c r="HC203" s="114"/>
      <c r="HD203" s="114"/>
      <c r="HE203" s="114"/>
      <c r="HF203" s="114"/>
      <c r="HG203" s="114"/>
      <c r="HH203" s="114"/>
      <c r="HI203" s="114"/>
      <c r="HJ203" s="114"/>
      <c r="HK203" s="114"/>
      <c r="HL203" s="114"/>
      <c r="HM203" s="114"/>
      <c r="HN203" s="114"/>
      <c r="HO203" s="114"/>
      <c r="HP203" s="114"/>
      <c r="HQ203" s="114"/>
      <c r="HR203" s="114"/>
      <c r="HS203" s="114"/>
      <c r="HT203" s="114"/>
      <c r="HU203" s="114"/>
      <c r="HV203" s="114"/>
      <c r="HW203" s="114"/>
      <c r="HX203" s="114"/>
      <c r="HY203" s="114"/>
      <c r="HZ203" s="114"/>
      <c r="IA203" s="114"/>
      <c r="IB203" s="114"/>
    </row>
    <row r="204" s="98" customFormat="1" ht="25" customHeight="1" spans="1:236">
      <c r="A204" s="112" t="s">
        <v>88</v>
      </c>
      <c r="B204" s="107"/>
      <c r="C204" s="108" t="s">
        <v>54</v>
      </c>
      <c r="D204" s="115">
        <f t="shared" ref="D204:W204" si="393">D205+D206+D207+D208+D209+D210</f>
        <v>199541807.368</v>
      </c>
      <c r="E204" s="109">
        <f t="shared" si="393"/>
        <v>54190399</v>
      </c>
      <c r="F204" s="109">
        <f t="shared" si="393"/>
        <v>41313650</v>
      </c>
      <c r="G204" s="109">
        <f t="shared" si="393"/>
        <v>19878521</v>
      </c>
      <c r="H204" s="109">
        <f t="shared" si="393"/>
        <v>19778586</v>
      </c>
      <c r="I204" s="109">
        <f t="shared" si="393"/>
        <v>16635636</v>
      </c>
      <c r="J204" s="109">
        <f t="shared" si="393"/>
        <v>1160250</v>
      </c>
      <c r="K204" s="109">
        <f t="shared" si="393"/>
        <v>1982700</v>
      </c>
      <c r="L204" s="109">
        <f t="shared" si="393"/>
        <v>1656543</v>
      </c>
      <c r="M204" s="109">
        <f t="shared" si="393"/>
        <v>8491954</v>
      </c>
      <c r="N204" s="109">
        <f t="shared" si="393"/>
        <v>5842267</v>
      </c>
      <c r="O204" s="109">
        <f t="shared" si="393"/>
        <v>2190848</v>
      </c>
      <c r="P204" s="109">
        <f t="shared" si="393"/>
        <v>458839</v>
      </c>
      <c r="Q204" s="109">
        <f t="shared" si="393"/>
        <v>73029</v>
      </c>
      <c r="R204" s="109">
        <f t="shared" si="393"/>
        <v>182570</v>
      </c>
      <c r="S204" s="109">
        <f t="shared" si="393"/>
        <v>47040</v>
      </c>
      <c r="T204" s="109">
        <f t="shared" si="393"/>
        <v>156200</v>
      </c>
      <c r="U204" s="109">
        <f t="shared" si="393"/>
        <v>4381699</v>
      </c>
      <c r="V204" s="109">
        <f t="shared" si="393"/>
        <v>3096</v>
      </c>
      <c r="W204" s="109">
        <f t="shared" si="393"/>
        <v>117576654</v>
      </c>
      <c r="X204" s="109"/>
      <c r="Y204" s="109">
        <f t="shared" ref="Y204:AZ204" si="394">Y205+Y206+Y207+Y208+Y209+Y210</f>
        <v>42695412</v>
      </c>
      <c r="Z204" s="109">
        <f t="shared" si="394"/>
        <v>41315002</v>
      </c>
      <c r="AA204" s="109">
        <f t="shared" si="394"/>
        <v>34935702</v>
      </c>
      <c r="AB204" s="109">
        <f t="shared" si="394"/>
        <v>2476400</v>
      </c>
      <c r="AC204" s="109">
        <f t="shared" si="394"/>
        <v>3902900</v>
      </c>
      <c r="AD204" s="109">
        <f t="shared" si="394"/>
        <v>3557951</v>
      </c>
      <c r="AE204" s="109">
        <f t="shared" si="394"/>
        <v>18317131</v>
      </c>
      <c r="AF204" s="109">
        <f t="shared" si="394"/>
        <v>12784688</v>
      </c>
      <c r="AG204" s="109">
        <f t="shared" si="394"/>
        <v>4788539</v>
      </c>
      <c r="AH204" s="109">
        <f t="shared" si="394"/>
        <v>743904</v>
      </c>
      <c r="AI204" s="109">
        <f t="shared" si="394"/>
        <v>159618</v>
      </c>
      <c r="AJ204" s="109">
        <f t="shared" si="394"/>
        <v>399046</v>
      </c>
      <c r="AK204" s="109">
        <f t="shared" si="394"/>
        <v>96240</v>
      </c>
      <c r="AL204" s="109">
        <f t="shared" si="394"/>
        <v>89000</v>
      </c>
      <c r="AM204" s="109">
        <f t="shared" si="394"/>
        <v>9315734</v>
      </c>
      <c r="AN204" s="109">
        <f t="shared" si="394"/>
        <v>2375424</v>
      </c>
      <c r="AO204" s="109">
        <f t="shared" si="394"/>
        <v>27078142.368</v>
      </c>
      <c r="AP204" s="109">
        <f t="shared" si="394"/>
        <v>3795000</v>
      </c>
      <c r="AQ204" s="109">
        <f t="shared" si="394"/>
        <v>14000000</v>
      </c>
      <c r="AR204" s="109">
        <f t="shared" si="394"/>
        <v>19925890</v>
      </c>
      <c r="AS204" s="109">
        <f t="shared" si="394"/>
        <v>1369742.368</v>
      </c>
      <c r="AT204" s="109">
        <f t="shared" si="394"/>
        <v>4764000</v>
      </c>
      <c r="AU204" s="109">
        <f t="shared" si="394"/>
        <v>65720</v>
      </c>
      <c r="AV204" s="109">
        <f t="shared" si="394"/>
        <v>49720</v>
      </c>
      <c r="AW204" s="109">
        <f t="shared" si="394"/>
        <v>843070</v>
      </c>
      <c r="AX204" s="109">
        <f t="shared" si="394"/>
        <v>60000</v>
      </c>
      <c r="AY204" s="109">
        <f t="shared" si="394"/>
        <v>696612</v>
      </c>
      <c r="AZ204" s="109">
        <f t="shared" si="394"/>
        <v>696612</v>
      </c>
      <c r="BA204" s="106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  <c r="BY204" s="114"/>
      <c r="BZ204" s="114"/>
      <c r="CA204" s="114"/>
      <c r="CB204" s="114"/>
      <c r="CC204" s="114"/>
      <c r="CD204" s="114"/>
      <c r="CE204" s="114"/>
      <c r="CF204" s="114"/>
      <c r="CG204" s="114"/>
      <c r="CH204" s="114"/>
      <c r="CI204" s="114"/>
      <c r="CJ204" s="114"/>
      <c r="CK204" s="114"/>
      <c r="CL204" s="114"/>
      <c r="CM204" s="114"/>
      <c r="CN204" s="114"/>
      <c r="CO204" s="114"/>
      <c r="CP204" s="114"/>
      <c r="CQ204" s="114"/>
      <c r="CR204" s="114"/>
      <c r="CS204" s="114"/>
      <c r="CT204" s="114"/>
      <c r="CU204" s="114"/>
      <c r="CV204" s="114"/>
      <c r="CW204" s="114"/>
      <c r="CX204" s="114"/>
      <c r="CY204" s="114"/>
      <c r="CZ204" s="114"/>
      <c r="DA204" s="114"/>
      <c r="DB204" s="114"/>
      <c r="DC204" s="114"/>
      <c r="DD204" s="114"/>
      <c r="DE204" s="114"/>
      <c r="DF204" s="114"/>
      <c r="DG204" s="114"/>
      <c r="DH204" s="114"/>
      <c r="DI204" s="114"/>
      <c r="DJ204" s="114"/>
      <c r="DK204" s="114"/>
      <c r="DL204" s="114"/>
      <c r="DM204" s="114"/>
      <c r="DN204" s="114"/>
      <c r="DO204" s="114"/>
      <c r="DP204" s="114"/>
      <c r="DQ204" s="114"/>
      <c r="DR204" s="114"/>
      <c r="DS204" s="114"/>
      <c r="DT204" s="114"/>
      <c r="DU204" s="114"/>
      <c r="DV204" s="114"/>
      <c r="DW204" s="114"/>
      <c r="DX204" s="114"/>
      <c r="DY204" s="114"/>
      <c r="DZ204" s="114"/>
      <c r="EA204" s="114"/>
      <c r="EB204" s="114"/>
      <c r="EC204" s="114"/>
      <c r="ED204" s="114"/>
      <c r="EE204" s="114"/>
      <c r="EF204" s="114"/>
      <c r="EG204" s="114"/>
      <c r="EH204" s="114"/>
      <c r="EI204" s="114"/>
      <c r="EJ204" s="114"/>
      <c r="EK204" s="114"/>
      <c r="EL204" s="114"/>
      <c r="EM204" s="114"/>
      <c r="EN204" s="114"/>
      <c r="EO204" s="114"/>
      <c r="EP204" s="114"/>
      <c r="EQ204" s="114"/>
      <c r="ER204" s="114"/>
      <c r="ES204" s="114"/>
      <c r="ET204" s="114"/>
      <c r="EU204" s="114"/>
      <c r="EV204" s="114"/>
      <c r="EW204" s="114"/>
      <c r="EX204" s="114"/>
      <c r="EY204" s="114"/>
      <c r="EZ204" s="114"/>
      <c r="FA204" s="114"/>
      <c r="FB204" s="114"/>
      <c r="FC204" s="114"/>
      <c r="FD204" s="114"/>
      <c r="FE204" s="114"/>
      <c r="FF204" s="114"/>
      <c r="FG204" s="114"/>
      <c r="FH204" s="114"/>
      <c r="FI204" s="114"/>
      <c r="FJ204" s="114"/>
      <c r="FK204" s="114"/>
      <c r="FL204" s="114"/>
      <c r="FM204" s="114"/>
      <c r="FN204" s="114"/>
      <c r="FO204" s="114"/>
      <c r="FP204" s="114"/>
      <c r="FQ204" s="114"/>
      <c r="FR204" s="114"/>
      <c r="FS204" s="114"/>
      <c r="FT204" s="114"/>
      <c r="FU204" s="114"/>
      <c r="FV204" s="114"/>
      <c r="FW204" s="114"/>
      <c r="FX204" s="114"/>
      <c r="FY204" s="114"/>
      <c r="FZ204" s="114"/>
      <c r="GA204" s="114"/>
      <c r="GB204" s="114"/>
      <c r="GC204" s="114"/>
      <c r="GD204" s="114"/>
      <c r="GE204" s="114"/>
      <c r="GF204" s="114"/>
      <c r="GG204" s="114"/>
      <c r="GH204" s="114"/>
      <c r="GI204" s="114"/>
      <c r="GJ204" s="114"/>
      <c r="GK204" s="114"/>
      <c r="GL204" s="114"/>
      <c r="GM204" s="114"/>
      <c r="GN204" s="114"/>
      <c r="GO204" s="114"/>
      <c r="GP204" s="114"/>
      <c r="GQ204" s="114"/>
      <c r="GR204" s="114"/>
      <c r="GS204" s="114"/>
      <c r="GT204" s="114"/>
      <c r="GU204" s="114"/>
      <c r="GV204" s="114"/>
      <c r="GW204" s="114"/>
      <c r="GX204" s="114"/>
      <c r="GY204" s="114"/>
      <c r="GZ204" s="114"/>
      <c r="HA204" s="114"/>
      <c r="HB204" s="114"/>
      <c r="HC204" s="114"/>
      <c r="HD204" s="114"/>
      <c r="HE204" s="114"/>
      <c r="HF204" s="114"/>
      <c r="HG204" s="114"/>
      <c r="HH204" s="114"/>
      <c r="HI204" s="114"/>
      <c r="HJ204" s="114"/>
      <c r="HK204" s="114"/>
      <c r="HL204" s="114"/>
      <c r="HM204" s="114"/>
      <c r="HN204" s="114"/>
      <c r="HO204" s="114"/>
      <c r="HP204" s="114"/>
      <c r="HQ204" s="114"/>
      <c r="HR204" s="114"/>
      <c r="HS204" s="114"/>
      <c r="HT204" s="114"/>
      <c r="HU204" s="114"/>
      <c r="HV204" s="114"/>
      <c r="HW204" s="114"/>
      <c r="HX204" s="114"/>
      <c r="HY204" s="114"/>
      <c r="HZ204" s="114"/>
      <c r="IA204" s="114"/>
      <c r="IB204" s="114"/>
    </row>
    <row r="205" s="98" customFormat="1" ht="25" customHeight="1" spans="1:236">
      <c r="A205" s="112"/>
      <c r="B205" s="107">
        <v>2010301</v>
      </c>
      <c r="C205" s="110" t="s">
        <v>55</v>
      </c>
      <c r="D205" s="109">
        <f t="shared" ref="D205:D210" si="395">E205+W205+AO205+AY205</f>
        <v>69153854.368</v>
      </c>
      <c r="E205" s="109">
        <f t="shared" ref="E205:E210" si="396">F205+M205+U205+V205</f>
        <v>41472946</v>
      </c>
      <c r="F205" s="109">
        <f t="shared" ref="F205:F210" si="397">G205+H205+L205</f>
        <v>41313650</v>
      </c>
      <c r="G205" s="109">
        <f t="shared" ref="G205:G210" si="398">G9+G16+G23+G30+G37+G44+G51+G58+G65+G72+G79+G86+G93+G100+G107+G114+G121+G128+G135+G142+G149+G156+G163+G170+G177+G184+G191+G198</f>
        <v>19878521</v>
      </c>
      <c r="H205" s="109">
        <f t="shared" ref="H205:H210" si="399">I205+J205+K205</f>
        <v>19778586</v>
      </c>
      <c r="I205" s="109">
        <f t="shared" ref="I205:O205" si="400">I9+I16+I23+I30+I37+I44+I51+I58+I65+I72+I79+I86+I93+I100+I107+I114+I121+I128+I135+I142+I149+I156+I163+I170+I177+I184+I191+I198</f>
        <v>16635636</v>
      </c>
      <c r="J205" s="109">
        <f t="shared" si="400"/>
        <v>1160250</v>
      </c>
      <c r="K205" s="109">
        <f t="shared" si="400"/>
        <v>1982700</v>
      </c>
      <c r="L205" s="109">
        <f t="shared" si="400"/>
        <v>1656543</v>
      </c>
      <c r="M205" s="109">
        <f t="shared" ref="M205:M210" si="401">N205+O205+P205</f>
        <v>156200</v>
      </c>
      <c r="N205" s="109">
        <f t="shared" si="400"/>
        <v>0</v>
      </c>
      <c r="O205" s="109">
        <f t="shared" si="400"/>
        <v>0</v>
      </c>
      <c r="P205" s="109">
        <f t="shared" ref="P205:P210" si="402">Q205+R205+S205+T205</f>
        <v>156200</v>
      </c>
      <c r="Q205" s="109">
        <f>Q9+Q16+Q23+Q30+Q37+Q44+Q51+Q58+Q65+Q72+Q79+Q86+Q93+Q100+Q107+Q114+Q121+Q128+Q135+Q142+Q149+Q156+Q163+Q170+Q177+Q184+Q191+Q198</f>
        <v>0</v>
      </c>
      <c r="R205" s="109">
        <f>R9+R16+R23+R30+R37+R44+R51+R58+R65+R72+R79+R86+R93+R100+R107+R114+R121+R128+R135+R142+R149+R156+R163+R170+R177+R184+R191+R198</f>
        <v>0</v>
      </c>
      <c r="S205" s="109">
        <f>S9+S16+S23+S30+S37+S44+S51+S58+S65+S72+S79+S86+S93+S100+S107+S114+S121+S128+S135+S142+S149+S156+S163+S170+S177+S184+S191+S198</f>
        <v>0</v>
      </c>
      <c r="T205" s="109">
        <f t="shared" ref="T205:Y205" si="403">T9+T16+T23+T30+T37+T44+T51+T58+T65+T72+T79+T86+T93+T100+T107+T114+T121+T128+T135+T142+T149+T156+T163+T170+T177+T184+T191+T198</f>
        <v>156200</v>
      </c>
      <c r="U205" s="109">
        <f t="shared" si="403"/>
        <v>0</v>
      </c>
      <c r="V205" s="109">
        <f t="shared" si="403"/>
        <v>3096</v>
      </c>
      <c r="W205" s="109">
        <f t="shared" ref="W205:W210" si="404">X205+AE205+AM205+AN205</f>
        <v>0</v>
      </c>
      <c r="X205" s="109">
        <f t="shared" ref="X205:X210" si="405">Y205+Z205+AD205</f>
        <v>0</v>
      </c>
      <c r="Y205" s="109">
        <f t="shared" si="403"/>
        <v>0</v>
      </c>
      <c r="Z205" s="109">
        <f t="shared" ref="Z205:Z210" si="406">AA205+AB205+AC205</f>
        <v>0</v>
      </c>
      <c r="AA205" s="109">
        <f t="shared" ref="AA205:AG205" si="407">AA9+AA16+AA23+AA30+AA37+AA44+AA51+AA58+AA65+AA72+AA79+AA86+AA93+AA100+AA107+AA114+AA121+AA128+AA135+AA142+AA149+AA156+AA163+AA170+AA177+AA184+AA191+AA198</f>
        <v>0</v>
      </c>
      <c r="AB205" s="109">
        <f t="shared" si="407"/>
        <v>0</v>
      </c>
      <c r="AC205" s="109">
        <f t="shared" si="407"/>
        <v>0</v>
      </c>
      <c r="AD205" s="109">
        <f t="shared" si="407"/>
        <v>0</v>
      </c>
      <c r="AE205" s="109">
        <f t="shared" ref="AE205:AE210" si="408">AF205+AG205+AH205</f>
        <v>0</v>
      </c>
      <c r="AF205" s="109">
        <f t="shared" si="407"/>
        <v>0</v>
      </c>
      <c r="AG205" s="109">
        <f t="shared" si="407"/>
        <v>0</v>
      </c>
      <c r="AH205" s="109">
        <f t="shared" ref="AH205:AH210" si="409">AI205+AJ205+AK205+AL205</f>
        <v>0</v>
      </c>
      <c r="AI205" s="109">
        <f>AI9+AI16+AI23+AI30+AI37+AI44+AI51+AI58+AI65+AI72+AI79+AI86+AI93+AI100+AI107+AI114+AI121+AI128+AI135+AI142+AI149+AI156+AI163+AI170+AI177+AI184+AI191+AI198</f>
        <v>0</v>
      </c>
      <c r="AJ205" s="109">
        <f>AJ9+AJ16+AJ23+AJ30+AJ37+AJ44+AJ51+AJ58+AJ65+AJ72+AJ79+AJ86+AJ93+AJ100+AJ107+AJ114+AJ121+AJ128+AJ135+AJ142+AJ149+AJ156+AJ163+AJ170+AJ177+AJ184+AJ191+AJ198</f>
        <v>0</v>
      </c>
      <c r="AK205" s="109">
        <f t="shared" ref="AK205:AP205" si="410">AK9+AK16+AK23+AK30+AK37+AK44+AK51+AK58+AK65+AK72+AK79+AK86+AK93+AK100+AK107+AK114+AK121+AK128+AK135+AK142+AK149+AK156+AK163+AK170+AK177+AK184+AK191+AK198</f>
        <v>0</v>
      </c>
      <c r="AL205" s="109">
        <f t="shared" si="410"/>
        <v>0</v>
      </c>
      <c r="AM205" s="109">
        <f t="shared" si="410"/>
        <v>0</v>
      </c>
      <c r="AN205" s="109">
        <f t="shared" si="410"/>
        <v>0</v>
      </c>
      <c r="AO205" s="109">
        <f t="shared" ref="AO205:AO210" si="411">AR205+AS205+AT205+AU205+AV205+AW205+AX205</f>
        <v>27078142.368</v>
      </c>
      <c r="AP205" s="109">
        <f t="shared" si="410"/>
        <v>3795000</v>
      </c>
      <c r="AQ205" s="109">
        <f t="shared" ref="AQ205:AX205" si="412">AQ9+AQ16+AQ23+AQ30+AQ37+AQ44+AQ51+AQ58+AQ65+AQ72+AQ79+AQ86+AQ93+AQ100+AQ107+AQ114+AQ121+AQ128+AQ135+AQ142+AQ149+AQ156+AQ163+AQ170+AQ177+AQ184+AQ191+AQ198</f>
        <v>14000000</v>
      </c>
      <c r="AR205" s="109">
        <f t="shared" si="412"/>
        <v>19925890</v>
      </c>
      <c r="AS205" s="109">
        <f t="shared" si="412"/>
        <v>1369742.368</v>
      </c>
      <c r="AT205" s="109">
        <f t="shared" si="412"/>
        <v>4764000</v>
      </c>
      <c r="AU205" s="109">
        <f t="shared" si="412"/>
        <v>65720</v>
      </c>
      <c r="AV205" s="109">
        <f t="shared" si="412"/>
        <v>49720</v>
      </c>
      <c r="AW205" s="109">
        <f t="shared" si="412"/>
        <v>843070</v>
      </c>
      <c r="AX205" s="109">
        <f t="shared" si="412"/>
        <v>60000</v>
      </c>
      <c r="AY205" s="109">
        <f t="shared" ref="AY205:AY210" si="413">AZ205</f>
        <v>602766</v>
      </c>
      <c r="AZ205" s="109">
        <f t="shared" ref="AZ205:AZ210" si="414">AZ9+AZ16+AZ23+AZ30+AZ37+AZ44+AZ51+AZ58+AZ65+AZ72+AZ79+AZ86+AZ93+AZ100+AZ107+AZ114+AZ121+AZ128+AZ135+AZ142+AZ149+AZ156+AZ163+AZ170+AZ177+AZ184+AZ191+AZ198</f>
        <v>602766</v>
      </c>
      <c r="BA205" s="113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/>
      <c r="BZ205" s="114"/>
      <c r="CA205" s="114"/>
      <c r="CB205" s="114"/>
      <c r="CC205" s="114"/>
      <c r="CD205" s="114"/>
      <c r="CE205" s="114"/>
      <c r="CF205" s="114"/>
      <c r="CG205" s="114"/>
      <c r="CH205" s="114"/>
      <c r="CI205" s="114"/>
      <c r="CJ205" s="114"/>
      <c r="CK205" s="114"/>
      <c r="CL205" s="114"/>
      <c r="CM205" s="114"/>
      <c r="CN205" s="114"/>
      <c r="CO205" s="114"/>
      <c r="CP205" s="114"/>
      <c r="CQ205" s="114"/>
      <c r="CR205" s="114"/>
      <c r="CS205" s="114"/>
      <c r="CT205" s="114"/>
      <c r="CU205" s="114"/>
      <c r="CV205" s="114"/>
      <c r="CW205" s="114"/>
      <c r="CX205" s="114"/>
      <c r="CY205" s="114"/>
      <c r="CZ205" s="114"/>
      <c r="DA205" s="114"/>
      <c r="DB205" s="114"/>
      <c r="DC205" s="114"/>
      <c r="DD205" s="114"/>
      <c r="DE205" s="114"/>
      <c r="DF205" s="114"/>
      <c r="DG205" s="114"/>
      <c r="DH205" s="114"/>
      <c r="DI205" s="114"/>
      <c r="DJ205" s="114"/>
      <c r="DK205" s="114"/>
      <c r="DL205" s="114"/>
      <c r="DM205" s="114"/>
      <c r="DN205" s="114"/>
      <c r="DO205" s="114"/>
      <c r="DP205" s="114"/>
      <c r="DQ205" s="114"/>
      <c r="DR205" s="114"/>
      <c r="DS205" s="114"/>
      <c r="DT205" s="114"/>
      <c r="DU205" s="114"/>
      <c r="DV205" s="114"/>
      <c r="DW205" s="114"/>
      <c r="DX205" s="114"/>
      <c r="DY205" s="114"/>
      <c r="DZ205" s="114"/>
      <c r="EA205" s="114"/>
      <c r="EB205" s="114"/>
      <c r="EC205" s="114"/>
      <c r="ED205" s="114"/>
      <c r="EE205" s="114"/>
      <c r="EF205" s="114"/>
      <c r="EG205" s="114"/>
      <c r="EH205" s="114"/>
      <c r="EI205" s="114"/>
      <c r="EJ205" s="114"/>
      <c r="EK205" s="114"/>
      <c r="EL205" s="114"/>
      <c r="EM205" s="114"/>
      <c r="EN205" s="114"/>
      <c r="EO205" s="114"/>
      <c r="EP205" s="114"/>
      <c r="EQ205" s="114"/>
      <c r="ER205" s="114"/>
      <c r="ES205" s="114"/>
      <c r="ET205" s="114"/>
      <c r="EU205" s="114"/>
      <c r="EV205" s="114"/>
      <c r="EW205" s="114"/>
      <c r="EX205" s="114"/>
      <c r="EY205" s="114"/>
      <c r="EZ205" s="114"/>
      <c r="FA205" s="114"/>
      <c r="FB205" s="114"/>
      <c r="FC205" s="114"/>
      <c r="FD205" s="114"/>
      <c r="FE205" s="114"/>
      <c r="FF205" s="114"/>
      <c r="FG205" s="114"/>
      <c r="FH205" s="114"/>
      <c r="FI205" s="114"/>
      <c r="FJ205" s="114"/>
      <c r="FK205" s="114"/>
      <c r="FL205" s="114"/>
      <c r="FM205" s="114"/>
      <c r="FN205" s="114"/>
      <c r="FO205" s="114"/>
      <c r="FP205" s="114"/>
      <c r="FQ205" s="114"/>
      <c r="FR205" s="114"/>
      <c r="FS205" s="114"/>
      <c r="FT205" s="114"/>
      <c r="FU205" s="114"/>
      <c r="FV205" s="114"/>
      <c r="FW205" s="114"/>
      <c r="FX205" s="114"/>
      <c r="FY205" s="114"/>
      <c r="FZ205" s="114"/>
      <c r="GA205" s="114"/>
      <c r="GB205" s="114"/>
      <c r="GC205" s="114"/>
      <c r="GD205" s="114"/>
      <c r="GE205" s="114"/>
      <c r="GF205" s="114"/>
      <c r="GG205" s="114"/>
      <c r="GH205" s="114"/>
      <c r="GI205" s="114"/>
      <c r="GJ205" s="114"/>
      <c r="GK205" s="114"/>
      <c r="GL205" s="114"/>
      <c r="GM205" s="114"/>
      <c r="GN205" s="114"/>
      <c r="GO205" s="114"/>
      <c r="GP205" s="114"/>
      <c r="GQ205" s="114"/>
      <c r="GR205" s="114"/>
      <c r="GS205" s="114"/>
      <c r="GT205" s="114"/>
      <c r="GU205" s="114"/>
      <c r="GV205" s="114"/>
      <c r="GW205" s="114"/>
      <c r="GX205" s="114"/>
      <c r="GY205" s="114"/>
      <c r="GZ205" s="114"/>
      <c r="HA205" s="114"/>
      <c r="HB205" s="114"/>
      <c r="HC205" s="114"/>
      <c r="HD205" s="114"/>
      <c r="HE205" s="114"/>
      <c r="HF205" s="114"/>
      <c r="HG205" s="114"/>
      <c r="HH205" s="114"/>
      <c r="HI205" s="114"/>
      <c r="HJ205" s="114"/>
      <c r="HK205" s="114"/>
      <c r="HL205" s="114"/>
      <c r="HM205" s="114"/>
      <c r="HN205" s="114"/>
      <c r="HO205" s="114"/>
      <c r="HP205" s="114"/>
      <c r="HQ205" s="114"/>
      <c r="HR205" s="114"/>
      <c r="HS205" s="114"/>
      <c r="HT205" s="114"/>
      <c r="HU205" s="114"/>
      <c r="HV205" s="114"/>
      <c r="HW205" s="114"/>
      <c r="HX205" s="114"/>
      <c r="HY205" s="114"/>
      <c r="HZ205" s="114"/>
      <c r="IA205" s="114"/>
      <c r="IB205" s="114"/>
    </row>
    <row r="206" s="98" customFormat="1" ht="25" customHeight="1" spans="1:236">
      <c r="A206" s="112"/>
      <c r="B206" s="107">
        <v>2010350</v>
      </c>
      <c r="C206" s="110" t="s">
        <v>56</v>
      </c>
      <c r="D206" s="109">
        <f t="shared" si="395"/>
        <v>90126635</v>
      </c>
      <c r="E206" s="109">
        <f t="shared" si="396"/>
        <v>0</v>
      </c>
      <c r="F206" s="109">
        <f t="shared" si="397"/>
        <v>0</v>
      </c>
      <c r="G206" s="109">
        <f t="shared" si="398"/>
        <v>0</v>
      </c>
      <c r="H206" s="109">
        <f t="shared" si="399"/>
        <v>0</v>
      </c>
      <c r="I206" s="109">
        <f>I10+I17+I24+I31+I38+I45+I52+I59+I66+I73+I80+I87+I94+I101+I108+I115+I122+I129+I136+I143+I150+I157+I164+I171+I178+I185+I192+I199</f>
        <v>0</v>
      </c>
      <c r="J206" s="109">
        <f>J10+J17+J24+J31+J38+J45+J52+J59+J66+J73+J80+J87+J94+J101+J108+J115+J122+J129+J136+J143+J150+J157+J164+J171+J178+J185+J192+J199</f>
        <v>0</v>
      </c>
      <c r="K206" s="109">
        <f>K10+K17+K24+K31+K38+K45+K52+K59+K66+K73+K80+K87+K94+K101+K108+K115+K122+K129+K136+K143+K150+K157+K164+K171+K178+K185+K192+K199</f>
        <v>0</v>
      </c>
      <c r="L206" s="109">
        <f>L10+L17+L24+L31+L38+L45+L52+L59+L66+L73+L80+L87+L94+L101+L108+L115+L122+L129+L136+L143+L150+L157+L164+L171+L178+L185+L192+L199</f>
        <v>0</v>
      </c>
      <c r="M206" s="109">
        <f t="shared" si="401"/>
        <v>0</v>
      </c>
      <c r="N206" s="109">
        <f>N10+N17+N24+N31+N38+N45+N52+N59+N66+N73+N80+N87+N94+N101+N108+N115+N122+N129+N136+N143+N150+N157+N164+N171+N178+N185+N192+N199</f>
        <v>0</v>
      </c>
      <c r="O206" s="109">
        <f>O10+O17+O24+O31+O38+O45+O52+O59+O66+O73+O80+O87+O94+O101+O108+O115+O122+O129+O136+O143+O150+O157+O164+O171+O178+O185+O192+O199</f>
        <v>0</v>
      </c>
      <c r="P206" s="109">
        <f t="shared" si="402"/>
        <v>0</v>
      </c>
      <c r="Q206" s="109">
        <f t="shared" ref="Q206:V206" si="415">Q10+Q17+Q24+Q31+Q38+Q45+Q52+Q59+Q66+Q73+Q80+Q87+Q94+Q101+Q108+Q115+Q122+Q129+Q136+Q143+Q150+Q157+Q164+Q171+Q178+Q185+Q192+Q199</f>
        <v>0</v>
      </c>
      <c r="R206" s="109">
        <f t="shared" si="415"/>
        <v>0</v>
      </c>
      <c r="S206" s="109">
        <f t="shared" si="415"/>
        <v>0</v>
      </c>
      <c r="T206" s="109">
        <f t="shared" si="415"/>
        <v>0</v>
      </c>
      <c r="U206" s="109">
        <f t="shared" si="415"/>
        <v>0</v>
      </c>
      <c r="V206" s="109">
        <f t="shared" si="415"/>
        <v>0</v>
      </c>
      <c r="W206" s="109">
        <f t="shared" si="404"/>
        <v>90032789</v>
      </c>
      <c r="X206" s="109">
        <f t="shared" si="405"/>
        <v>87568365</v>
      </c>
      <c r="Y206" s="109">
        <f>Y10+Y17+Y24+Y31+Y38+Y45+Y52+Y59+Y66+Y73+Y80+Y87+Y94+Y101+Y108+Y115+Y122+Y129+Y136+Y143+Y150+Y157+Y164+Y171+Y178+Y185+Y192+Y199</f>
        <v>42695412</v>
      </c>
      <c r="Z206" s="109">
        <f t="shared" si="406"/>
        <v>41315002</v>
      </c>
      <c r="AA206" s="109">
        <f>AA10+AA17+AA24+AA31+AA38+AA45+AA52+AA59+AA66+AA73+AA80+AA87+AA94+AA101+AA108+AA115+AA122+AA129+AA136+AA143+AA150+AA157+AA164+AA171+AA178+AA185+AA192+AA199</f>
        <v>34935702</v>
      </c>
      <c r="AB206" s="109">
        <f>AB10+AB17+AB24+AB31+AB38+AB45+AB52+AB59+AB66+AB73+AB80+AB87+AB94+AB101+AB108+AB115+AB122+AB129+AB136+AB143+AB150+AB157+AB164+AB171+AB178+AB185+AB192+AB199</f>
        <v>2476400</v>
      </c>
      <c r="AC206" s="109">
        <f>AC10+AC17+AC24+AC31+AC38+AC45+AC52+AC59+AC66+AC73+AC80+AC87+AC94+AC101+AC108+AC115+AC122+AC129+AC136+AC143+AC150+AC157+AC164+AC171+AC178+AC185+AC192+AC199</f>
        <v>3902900</v>
      </c>
      <c r="AD206" s="109">
        <f>AD10+AD17+AD24+AD31+AD38+AD45+AD52+AD59+AD66+AD73+AD80+AD87+AD94+AD101+AD108+AD115+AD122+AD129+AD136+AD143+AD150+AD157+AD164+AD171+AD178+AD185+AD192+AD199</f>
        <v>3557951</v>
      </c>
      <c r="AE206" s="109">
        <f t="shared" si="408"/>
        <v>89000</v>
      </c>
      <c r="AF206" s="109">
        <f>AF10+AF17+AF24+AF31+AF38+AF45+AF52+AF59+AF66+AF73+AF80+AF87+AF94+AF101+AF108+AF115+AF122+AF129+AF136+AF143+AF150+AF157+AF164+AF171+AF178+AF185+AF192+AF199</f>
        <v>0</v>
      </c>
      <c r="AG206" s="109">
        <f>AG10+AG17+AG24+AG31+AG38+AG45+AG52+AG59+AG66+AG73+AG80+AG87+AG94+AG101+AG108+AG115+AG122+AG129+AG136+AG143+AG150+AG157+AG164+AG171+AG178+AG185+AG192+AG199</f>
        <v>0</v>
      </c>
      <c r="AH206" s="109">
        <f t="shared" si="409"/>
        <v>89000</v>
      </c>
      <c r="AI206" s="109">
        <f t="shared" ref="AI206:AN206" si="416">AI10+AI17+AI24+AI31+AI38+AI45+AI52+AI59+AI66+AI73+AI80+AI87+AI94+AI101+AI108+AI115+AI122+AI129+AI136+AI143+AI150+AI157+AI164+AI171+AI178+AI185+AI192+AI199</f>
        <v>0</v>
      </c>
      <c r="AJ206" s="109">
        <f t="shared" si="416"/>
        <v>0</v>
      </c>
      <c r="AK206" s="109">
        <f t="shared" si="416"/>
        <v>0</v>
      </c>
      <c r="AL206" s="109">
        <f t="shared" si="416"/>
        <v>89000</v>
      </c>
      <c r="AM206" s="109">
        <f t="shared" si="416"/>
        <v>0</v>
      </c>
      <c r="AN206" s="109">
        <f t="shared" si="416"/>
        <v>2375424</v>
      </c>
      <c r="AO206" s="109">
        <f t="shared" si="411"/>
        <v>0</v>
      </c>
      <c r="AP206" s="109">
        <f t="shared" ref="AP206:AX206" si="417">AP10+AP17+AP24+AP31+AP38+AP45+AP52+AP59+AP66+AP73+AP80+AP87+AP94+AP101+AP108+AP115+AP122+AP129+AP136+AP143+AP150+AP157+AP164+AP171+AP178+AP185+AP192+AP199</f>
        <v>0</v>
      </c>
      <c r="AQ206" s="109">
        <f t="shared" si="417"/>
        <v>0</v>
      </c>
      <c r="AR206" s="109">
        <f t="shared" si="417"/>
        <v>0</v>
      </c>
      <c r="AS206" s="109">
        <f t="shared" si="417"/>
        <v>0</v>
      </c>
      <c r="AT206" s="109">
        <f t="shared" si="417"/>
        <v>0</v>
      </c>
      <c r="AU206" s="109">
        <f t="shared" si="417"/>
        <v>0</v>
      </c>
      <c r="AV206" s="109">
        <f t="shared" si="417"/>
        <v>0</v>
      </c>
      <c r="AW206" s="109">
        <f t="shared" si="417"/>
        <v>0</v>
      </c>
      <c r="AX206" s="109">
        <f t="shared" si="417"/>
        <v>0</v>
      </c>
      <c r="AY206" s="109">
        <f t="shared" si="413"/>
        <v>93846</v>
      </c>
      <c r="AZ206" s="109">
        <f t="shared" si="414"/>
        <v>93846</v>
      </c>
      <c r="BA206" s="113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  <c r="BV206" s="114"/>
      <c r="BW206" s="114"/>
      <c r="BX206" s="114"/>
      <c r="BY206" s="114"/>
      <c r="BZ206" s="114"/>
      <c r="CA206" s="114"/>
      <c r="CB206" s="114"/>
      <c r="CC206" s="114"/>
      <c r="CD206" s="114"/>
      <c r="CE206" s="114"/>
      <c r="CF206" s="114"/>
      <c r="CG206" s="114"/>
      <c r="CH206" s="114"/>
      <c r="CI206" s="114"/>
      <c r="CJ206" s="114"/>
      <c r="CK206" s="114"/>
      <c r="CL206" s="114"/>
      <c r="CM206" s="114"/>
      <c r="CN206" s="114"/>
      <c r="CO206" s="114"/>
      <c r="CP206" s="114"/>
      <c r="CQ206" s="114"/>
      <c r="CR206" s="114"/>
      <c r="CS206" s="114"/>
      <c r="CT206" s="114"/>
      <c r="CU206" s="114"/>
      <c r="CV206" s="114"/>
      <c r="CW206" s="114"/>
      <c r="CX206" s="114"/>
      <c r="CY206" s="114"/>
      <c r="CZ206" s="114"/>
      <c r="DA206" s="114"/>
      <c r="DB206" s="114"/>
      <c r="DC206" s="114"/>
      <c r="DD206" s="114"/>
      <c r="DE206" s="114"/>
      <c r="DF206" s="114"/>
      <c r="DG206" s="114"/>
      <c r="DH206" s="114"/>
      <c r="DI206" s="114"/>
      <c r="DJ206" s="114"/>
      <c r="DK206" s="114"/>
      <c r="DL206" s="114"/>
      <c r="DM206" s="114"/>
      <c r="DN206" s="114"/>
      <c r="DO206" s="114"/>
      <c r="DP206" s="114"/>
      <c r="DQ206" s="114"/>
      <c r="DR206" s="114"/>
      <c r="DS206" s="114"/>
      <c r="DT206" s="114"/>
      <c r="DU206" s="114"/>
      <c r="DV206" s="114"/>
      <c r="DW206" s="114"/>
      <c r="DX206" s="114"/>
      <c r="DY206" s="114"/>
      <c r="DZ206" s="114"/>
      <c r="EA206" s="114"/>
      <c r="EB206" s="114"/>
      <c r="EC206" s="114"/>
      <c r="ED206" s="114"/>
      <c r="EE206" s="114"/>
      <c r="EF206" s="114"/>
      <c r="EG206" s="114"/>
      <c r="EH206" s="114"/>
      <c r="EI206" s="114"/>
      <c r="EJ206" s="114"/>
      <c r="EK206" s="114"/>
      <c r="EL206" s="114"/>
      <c r="EM206" s="114"/>
      <c r="EN206" s="114"/>
      <c r="EO206" s="114"/>
      <c r="EP206" s="114"/>
      <c r="EQ206" s="114"/>
      <c r="ER206" s="114"/>
      <c r="ES206" s="114"/>
      <c r="ET206" s="114"/>
      <c r="EU206" s="114"/>
      <c r="EV206" s="114"/>
      <c r="EW206" s="114"/>
      <c r="EX206" s="114"/>
      <c r="EY206" s="114"/>
      <c r="EZ206" s="114"/>
      <c r="FA206" s="114"/>
      <c r="FB206" s="114"/>
      <c r="FC206" s="114"/>
      <c r="FD206" s="114"/>
      <c r="FE206" s="114"/>
      <c r="FF206" s="114"/>
      <c r="FG206" s="114"/>
      <c r="FH206" s="114"/>
      <c r="FI206" s="114"/>
      <c r="FJ206" s="114"/>
      <c r="FK206" s="114"/>
      <c r="FL206" s="114"/>
      <c r="FM206" s="114"/>
      <c r="FN206" s="114"/>
      <c r="FO206" s="114"/>
      <c r="FP206" s="114"/>
      <c r="FQ206" s="114"/>
      <c r="FR206" s="114"/>
      <c r="FS206" s="114"/>
      <c r="FT206" s="114"/>
      <c r="FU206" s="114"/>
      <c r="FV206" s="114"/>
      <c r="FW206" s="114"/>
      <c r="FX206" s="114"/>
      <c r="FY206" s="114"/>
      <c r="FZ206" s="114"/>
      <c r="GA206" s="114"/>
      <c r="GB206" s="114"/>
      <c r="GC206" s="114"/>
      <c r="GD206" s="114"/>
      <c r="GE206" s="114"/>
      <c r="GF206" s="114"/>
      <c r="GG206" s="114"/>
      <c r="GH206" s="114"/>
      <c r="GI206" s="114"/>
      <c r="GJ206" s="114"/>
      <c r="GK206" s="114"/>
      <c r="GL206" s="114"/>
      <c r="GM206" s="114"/>
      <c r="GN206" s="114"/>
      <c r="GO206" s="114"/>
      <c r="GP206" s="114"/>
      <c r="GQ206" s="114"/>
      <c r="GR206" s="114"/>
      <c r="GS206" s="114"/>
      <c r="GT206" s="114"/>
      <c r="GU206" s="114"/>
      <c r="GV206" s="114"/>
      <c r="GW206" s="114"/>
      <c r="GX206" s="114"/>
      <c r="GY206" s="114"/>
      <c r="GZ206" s="114"/>
      <c r="HA206" s="114"/>
      <c r="HB206" s="114"/>
      <c r="HC206" s="114"/>
      <c r="HD206" s="114"/>
      <c r="HE206" s="114"/>
      <c r="HF206" s="114"/>
      <c r="HG206" s="114"/>
      <c r="HH206" s="114"/>
      <c r="HI206" s="114"/>
      <c r="HJ206" s="114"/>
      <c r="HK206" s="114"/>
      <c r="HL206" s="114"/>
      <c r="HM206" s="114"/>
      <c r="HN206" s="114"/>
      <c r="HO206" s="114"/>
      <c r="HP206" s="114"/>
      <c r="HQ206" s="114"/>
      <c r="HR206" s="114"/>
      <c r="HS206" s="114"/>
      <c r="HT206" s="114"/>
      <c r="HU206" s="114"/>
      <c r="HV206" s="114"/>
      <c r="HW206" s="114"/>
      <c r="HX206" s="114"/>
      <c r="HY206" s="114"/>
      <c r="HZ206" s="114"/>
      <c r="IA206" s="114"/>
      <c r="IB206" s="114"/>
    </row>
    <row r="207" s="98" customFormat="1" ht="26" customHeight="1" spans="1:236">
      <c r="A207" s="112"/>
      <c r="B207" s="107">
        <v>2080505</v>
      </c>
      <c r="C207" s="111" t="s">
        <v>57</v>
      </c>
      <c r="D207" s="109">
        <f t="shared" si="395"/>
        <v>18626955</v>
      </c>
      <c r="E207" s="109">
        <f t="shared" si="396"/>
        <v>5842267</v>
      </c>
      <c r="F207" s="109">
        <f t="shared" si="397"/>
        <v>0</v>
      </c>
      <c r="G207" s="109">
        <f t="shared" si="398"/>
        <v>0</v>
      </c>
      <c r="H207" s="109">
        <f t="shared" si="399"/>
        <v>0</v>
      </c>
      <c r="I207" s="109">
        <f>I11+I18+I25+I32+I39+I46+I53+I60+I67+I74+I81+I88+I95+I102+I109+I116+I123+I130+I137+I144+I151+I158+I165+I172+I179+I186+I193+I200</f>
        <v>0</v>
      </c>
      <c r="J207" s="109">
        <f>J11+J18+J25+J32+J39+J46+J53+J60+J67+J74+J81+J88+J95+J102+J109+J116+J123+J130+J137+J144+J151+J158+J165+J172+J179+J186+J193+J200</f>
        <v>0</v>
      </c>
      <c r="K207" s="109">
        <f>K11+K18+K25+K32+K39+K46+K53+K60+K67+K74+K81+K88+K95+K102+K109+K116+K123+K130+K137+K144+K151+K158+K165+K172+K179+K186+K193+K200</f>
        <v>0</v>
      </c>
      <c r="L207" s="109">
        <f>L11+L18+L25+L32+L39+L46+L53+L60+L67+L74+L81+L88+L95+L102+L109+L116+L123+L130+L137+L144+L151+L158+L165+L172+L179+L186+L193+L200</f>
        <v>0</v>
      </c>
      <c r="M207" s="109">
        <f t="shared" si="401"/>
        <v>5842267</v>
      </c>
      <c r="N207" s="109">
        <f>N11+N18+N25+N32+N39+N46+N53+N60+N67+N74+N81+N88+N95+N102+N109+N116+N123+N130+N137+N144+N151+N158+N165+N172+N179+N186+N193+N200</f>
        <v>5842267</v>
      </c>
      <c r="O207" s="109">
        <f>O11+O18+O25+O32+O39+O46+O53+O60+O67+O74+O81+O88+O95+O102+O109+O116+O123+O130+O137+O144+O151+O158+O165+O172+O179+O186+O193+O200</f>
        <v>0</v>
      </c>
      <c r="P207" s="109">
        <f t="shared" si="402"/>
        <v>0</v>
      </c>
      <c r="Q207" s="109">
        <f t="shared" ref="Q207:V207" si="418">Q11+Q18+Q25+Q32+Q39+Q46+Q53+Q60+Q67+Q74+Q81+Q88+Q95+Q102+Q109+Q116+Q123+Q130+Q137+Q144+Q151+Q158+Q165+Q172+Q179+Q186+Q193+Q200</f>
        <v>0</v>
      </c>
      <c r="R207" s="109">
        <f t="shared" si="418"/>
        <v>0</v>
      </c>
      <c r="S207" s="109">
        <f t="shared" si="418"/>
        <v>0</v>
      </c>
      <c r="T207" s="109">
        <f t="shared" si="418"/>
        <v>0</v>
      </c>
      <c r="U207" s="109">
        <f t="shared" si="418"/>
        <v>0</v>
      </c>
      <c r="V207" s="109">
        <f t="shared" si="418"/>
        <v>0</v>
      </c>
      <c r="W207" s="109">
        <f t="shared" si="404"/>
        <v>12784688</v>
      </c>
      <c r="X207" s="109">
        <f t="shared" si="405"/>
        <v>0</v>
      </c>
      <c r="Y207" s="109">
        <f>Y11+Y18+Y25+Y32+Y39+Y46+Y53+Y60+Y67+Y74+Y81+Y88+Y95+Y102+Y109+Y116+Y123+Y130+Y137+Y144+Y151+Y158+Y165+Y172+Y179+Y186+Y193+Y200</f>
        <v>0</v>
      </c>
      <c r="Z207" s="109">
        <f t="shared" si="406"/>
        <v>0</v>
      </c>
      <c r="AA207" s="109">
        <f>AA11+AA18+AA25+AA32+AA39+AA46+AA53+AA60+AA67+AA74+AA81+AA88+AA95+AA102+AA109+AA116+AA123+AA130+AA137+AA144+AA151+AA158+AA165+AA172+AA179+AA186+AA193+AA200</f>
        <v>0</v>
      </c>
      <c r="AB207" s="109">
        <f>AB11+AB18+AB25+AB32+AB39+AB46+AB53+AB60+AB67+AB74+AB81+AB88+AB95+AB102+AB109+AB116+AB123+AB130+AB137+AB144+AB151+AB158+AB165+AB172+AB179+AB186+AB193+AB200</f>
        <v>0</v>
      </c>
      <c r="AC207" s="109">
        <f>AC11+AC18+AC25+AC32+AC39+AC46+AC53+AC60+AC67+AC74+AC81+AC88+AC95+AC102+AC109+AC116+AC123+AC130+AC137+AC144+AC151+AC158+AC165+AC172+AC179+AC186+AC193+AC200</f>
        <v>0</v>
      </c>
      <c r="AD207" s="109">
        <f>AD11+AD18+AD25+AD32+AD39+AD46+AD53+AD60+AD67+AD74+AD81+AD88+AD95+AD102+AD109+AD116+AD123+AD130+AD137+AD144+AD151+AD158+AD165+AD172+AD179+AD186+AD193+AD200</f>
        <v>0</v>
      </c>
      <c r="AE207" s="109">
        <f t="shared" si="408"/>
        <v>12784688</v>
      </c>
      <c r="AF207" s="109">
        <f>AF11+AF18+AF25+AF32+AF39+AF46+AF53+AF60+AF67+AF74+AF81+AF88+AF95+AF102+AF109+AF116+AF123+AF130+AF137+AF144+AF151+AF158+AF165+AF172+AF179+AF186+AF193+AF200</f>
        <v>12784688</v>
      </c>
      <c r="AG207" s="109">
        <f>AG11+AG18+AG25+AG32+AG39+AG46+AG53+AG60+AG67+AG74+AG81+AG88+AG95+AG102+AG109+AG116+AG123+AG130+AG137+AG144+AG151+AG158+AG165+AG172+AG179+AG186+AG193+AG200</f>
        <v>0</v>
      </c>
      <c r="AH207" s="109">
        <f t="shared" si="409"/>
        <v>0</v>
      </c>
      <c r="AI207" s="109">
        <f t="shared" ref="AI207:AN207" si="419">AI11+AI18+AI25+AI32+AI39+AI46+AI53+AI60+AI67+AI74+AI81+AI88+AI95+AI102+AI109+AI116+AI123+AI130+AI137+AI144+AI151+AI158+AI165+AI172+AI179+AI186+AI193+AI200</f>
        <v>0</v>
      </c>
      <c r="AJ207" s="109">
        <f t="shared" si="419"/>
        <v>0</v>
      </c>
      <c r="AK207" s="109">
        <f t="shared" si="419"/>
        <v>0</v>
      </c>
      <c r="AL207" s="109">
        <f t="shared" si="419"/>
        <v>0</v>
      </c>
      <c r="AM207" s="109">
        <f t="shared" si="419"/>
        <v>0</v>
      </c>
      <c r="AN207" s="109">
        <f t="shared" si="419"/>
        <v>0</v>
      </c>
      <c r="AO207" s="109">
        <f t="shared" si="411"/>
        <v>0</v>
      </c>
      <c r="AP207" s="109">
        <f t="shared" ref="AP207:AX207" si="420">AP11+AP18+AP25+AP32+AP39+AP46+AP53+AP60+AP67+AP74+AP81+AP88+AP95+AP102+AP109+AP116+AP123+AP130+AP137+AP144+AP151+AP158+AP165+AP172+AP179+AP186+AP193+AP200</f>
        <v>0</v>
      </c>
      <c r="AQ207" s="109">
        <f t="shared" si="420"/>
        <v>0</v>
      </c>
      <c r="AR207" s="109">
        <f t="shared" si="420"/>
        <v>0</v>
      </c>
      <c r="AS207" s="109">
        <f t="shared" si="420"/>
        <v>0</v>
      </c>
      <c r="AT207" s="109">
        <f t="shared" si="420"/>
        <v>0</v>
      </c>
      <c r="AU207" s="109">
        <f t="shared" si="420"/>
        <v>0</v>
      </c>
      <c r="AV207" s="109">
        <f t="shared" si="420"/>
        <v>0</v>
      </c>
      <c r="AW207" s="109">
        <f t="shared" si="420"/>
        <v>0</v>
      </c>
      <c r="AX207" s="109">
        <f t="shared" si="420"/>
        <v>0</v>
      </c>
      <c r="AY207" s="109">
        <f t="shared" si="413"/>
        <v>0</v>
      </c>
      <c r="AZ207" s="109">
        <f t="shared" si="414"/>
        <v>0</v>
      </c>
      <c r="BA207" s="113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/>
      <c r="BX207" s="114"/>
      <c r="BY207" s="114"/>
      <c r="BZ207" s="114"/>
      <c r="CA207" s="114"/>
      <c r="CB207" s="114"/>
      <c r="CC207" s="114"/>
      <c r="CD207" s="114"/>
      <c r="CE207" s="114"/>
      <c r="CF207" s="114"/>
      <c r="CG207" s="114"/>
      <c r="CH207" s="114"/>
      <c r="CI207" s="114"/>
      <c r="CJ207" s="114"/>
      <c r="CK207" s="114"/>
      <c r="CL207" s="114"/>
      <c r="CM207" s="114"/>
      <c r="CN207" s="114"/>
      <c r="CO207" s="114"/>
      <c r="CP207" s="114"/>
      <c r="CQ207" s="114"/>
      <c r="CR207" s="114"/>
      <c r="CS207" s="114"/>
      <c r="CT207" s="114"/>
      <c r="CU207" s="114"/>
      <c r="CV207" s="114"/>
      <c r="CW207" s="114"/>
      <c r="CX207" s="114"/>
      <c r="CY207" s="114"/>
      <c r="CZ207" s="114"/>
      <c r="DA207" s="114"/>
      <c r="DB207" s="114"/>
      <c r="DC207" s="114"/>
      <c r="DD207" s="114"/>
      <c r="DE207" s="114"/>
      <c r="DF207" s="114"/>
      <c r="DG207" s="114"/>
      <c r="DH207" s="114"/>
      <c r="DI207" s="114"/>
      <c r="DJ207" s="114"/>
      <c r="DK207" s="114"/>
      <c r="DL207" s="114"/>
      <c r="DM207" s="114"/>
      <c r="DN207" s="114"/>
      <c r="DO207" s="114"/>
      <c r="DP207" s="114"/>
      <c r="DQ207" s="114"/>
      <c r="DR207" s="114"/>
      <c r="DS207" s="114"/>
      <c r="DT207" s="114"/>
      <c r="DU207" s="114"/>
      <c r="DV207" s="114"/>
      <c r="DW207" s="114"/>
      <c r="DX207" s="114"/>
      <c r="DY207" s="114"/>
      <c r="DZ207" s="114"/>
      <c r="EA207" s="114"/>
      <c r="EB207" s="114"/>
      <c r="EC207" s="114"/>
      <c r="ED207" s="114"/>
      <c r="EE207" s="114"/>
      <c r="EF207" s="114"/>
      <c r="EG207" s="114"/>
      <c r="EH207" s="114"/>
      <c r="EI207" s="114"/>
      <c r="EJ207" s="114"/>
      <c r="EK207" s="114"/>
      <c r="EL207" s="114"/>
      <c r="EM207" s="114"/>
      <c r="EN207" s="114"/>
      <c r="EO207" s="114"/>
      <c r="EP207" s="114"/>
      <c r="EQ207" s="114"/>
      <c r="ER207" s="114"/>
      <c r="ES207" s="114"/>
      <c r="ET207" s="114"/>
      <c r="EU207" s="114"/>
      <c r="EV207" s="114"/>
      <c r="EW207" s="114"/>
      <c r="EX207" s="114"/>
      <c r="EY207" s="114"/>
      <c r="EZ207" s="114"/>
      <c r="FA207" s="114"/>
      <c r="FB207" s="114"/>
      <c r="FC207" s="114"/>
      <c r="FD207" s="114"/>
      <c r="FE207" s="114"/>
      <c r="FF207" s="114"/>
      <c r="FG207" s="114"/>
      <c r="FH207" s="114"/>
      <c r="FI207" s="114"/>
      <c r="FJ207" s="114"/>
      <c r="FK207" s="114"/>
      <c r="FL207" s="114"/>
      <c r="FM207" s="114"/>
      <c r="FN207" s="114"/>
      <c r="FO207" s="114"/>
      <c r="FP207" s="114"/>
      <c r="FQ207" s="114"/>
      <c r="FR207" s="114"/>
      <c r="FS207" s="114"/>
      <c r="FT207" s="114"/>
      <c r="FU207" s="114"/>
      <c r="FV207" s="114"/>
      <c r="FW207" s="114"/>
      <c r="FX207" s="114"/>
      <c r="FY207" s="114"/>
      <c r="FZ207" s="114"/>
      <c r="GA207" s="114"/>
      <c r="GB207" s="114"/>
      <c r="GC207" s="114"/>
      <c r="GD207" s="114"/>
      <c r="GE207" s="114"/>
      <c r="GF207" s="114"/>
      <c r="GG207" s="114"/>
      <c r="GH207" s="114"/>
      <c r="GI207" s="114"/>
      <c r="GJ207" s="114"/>
      <c r="GK207" s="114"/>
      <c r="GL207" s="114"/>
      <c r="GM207" s="114"/>
      <c r="GN207" s="114"/>
      <c r="GO207" s="114"/>
      <c r="GP207" s="114"/>
      <c r="GQ207" s="114"/>
      <c r="GR207" s="114"/>
      <c r="GS207" s="114"/>
      <c r="GT207" s="114"/>
      <c r="GU207" s="114"/>
      <c r="GV207" s="114"/>
      <c r="GW207" s="114"/>
      <c r="GX207" s="114"/>
      <c r="GY207" s="114"/>
      <c r="GZ207" s="114"/>
      <c r="HA207" s="114"/>
      <c r="HB207" s="114"/>
      <c r="HC207" s="114"/>
      <c r="HD207" s="114"/>
      <c r="HE207" s="114"/>
      <c r="HF207" s="114"/>
      <c r="HG207" s="114"/>
      <c r="HH207" s="114"/>
      <c r="HI207" s="114"/>
      <c r="HJ207" s="114"/>
      <c r="HK207" s="114"/>
      <c r="HL207" s="114"/>
      <c r="HM207" s="114"/>
      <c r="HN207" s="114"/>
      <c r="HO207" s="114"/>
      <c r="HP207" s="114"/>
      <c r="HQ207" s="114"/>
      <c r="HR207" s="114"/>
      <c r="HS207" s="114"/>
      <c r="HT207" s="114"/>
      <c r="HU207" s="114"/>
      <c r="HV207" s="114"/>
      <c r="HW207" s="114"/>
      <c r="HX207" s="114"/>
      <c r="HY207" s="114"/>
      <c r="HZ207" s="114"/>
      <c r="IA207" s="114"/>
      <c r="IB207" s="114"/>
    </row>
    <row r="208" s="98" customFormat="1" ht="25" customHeight="1" spans="1:236">
      <c r="A208" s="112"/>
      <c r="B208" s="107">
        <v>2101101</v>
      </c>
      <c r="C208" s="110" t="s">
        <v>58</v>
      </c>
      <c r="D208" s="109">
        <f t="shared" si="395"/>
        <v>2493487</v>
      </c>
      <c r="E208" s="109">
        <f t="shared" si="396"/>
        <v>2493487</v>
      </c>
      <c r="F208" s="109">
        <f t="shared" si="397"/>
        <v>0</v>
      </c>
      <c r="G208" s="109">
        <f t="shared" si="398"/>
        <v>0</v>
      </c>
      <c r="H208" s="109">
        <f t="shared" si="399"/>
        <v>0</v>
      </c>
      <c r="I208" s="109">
        <f>I12+I19+I26+I33+I40+I47+I54+I61+I68+I75+I82+I89+I96+I103+I110+I117+I124+I131+I138+I145+I152+I159+I166+I173+I180+I187+I194+I201</f>
        <v>0</v>
      </c>
      <c r="J208" s="109">
        <f>J12+J19+J26+J33+J40+J47+J54+J61+J68+J75+J82+J89+J96+J103+J110+J117+J124+J131+J138+J145+J152+J159+J166+J173+J180+J187+J194+J201</f>
        <v>0</v>
      </c>
      <c r="K208" s="109">
        <f>K12+K19+K26+K33+K40+K47+K54+K61+K68+K75+K82+K89+K96+K103+K110+K117+K124+K131+K138+K145+K152+K159+K166+K173+K180+K187+K194+K201</f>
        <v>0</v>
      </c>
      <c r="L208" s="109">
        <f>L12+L19+L26+L33+L40+L47+L54+L61+L68+L75+L82+L89+L96+L103+L110+L117+L124+L131+L138+L145+L152+L159+L166+L173+L180+L187+L194+L201</f>
        <v>0</v>
      </c>
      <c r="M208" s="109">
        <f t="shared" si="401"/>
        <v>2493487</v>
      </c>
      <c r="N208" s="109">
        <f>N12+N19+N26+N33+N40+N47+N54+N61+N68+N75+N82+N89+N96+N103+N110+N117+N124+N131+N138+N145+N152+N159+N166+N173+N180+N187+N194+N201</f>
        <v>0</v>
      </c>
      <c r="O208" s="109">
        <f>O12+O19+O26+O33+O40+O47+O54+O61+O68+O75+O82+O89+O96+O103+O110+O117+O124+O131+O138+O145+O152+O159+O166+O173+O180+O187+O194+O201</f>
        <v>2190848</v>
      </c>
      <c r="P208" s="109">
        <f t="shared" si="402"/>
        <v>302639</v>
      </c>
      <c r="Q208" s="109">
        <f t="shared" ref="Q208:V208" si="421">Q12+Q19+Q26+Q33+Q40+Q47+Q54+Q61+Q68+Q75+Q82+Q89+Q96+Q103+Q110+Q117+Q124+Q131+Q138+Q145+Q152+Q159+Q166+Q173+Q180+Q187+Q194+Q201</f>
        <v>73029</v>
      </c>
      <c r="R208" s="109">
        <f t="shared" si="421"/>
        <v>182570</v>
      </c>
      <c r="S208" s="109">
        <f t="shared" si="421"/>
        <v>47040</v>
      </c>
      <c r="T208" s="109">
        <f t="shared" si="421"/>
        <v>0</v>
      </c>
      <c r="U208" s="109">
        <f t="shared" si="421"/>
        <v>0</v>
      </c>
      <c r="V208" s="109">
        <f t="shared" si="421"/>
        <v>0</v>
      </c>
      <c r="W208" s="109">
        <f t="shared" si="404"/>
        <v>0</v>
      </c>
      <c r="X208" s="109">
        <f t="shared" si="405"/>
        <v>0</v>
      </c>
      <c r="Y208" s="109">
        <f>Y12+Y19+Y26+Y33+Y40+Y47+Y54+Y61+Y68+Y75+Y82+Y89+Y96+Y103+Y110+Y117+Y124+Y131+Y138+Y145+Y152+Y159+Y166+Y173+Y180+Y187+Y194+Y201</f>
        <v>0</v>
      </c>
      <c r="Z208" s="109">
        <f t="shared" si="406"/>
        <v>0</v>
      </c>
      <c r="AA208" s="109">
        <f>AA12+AA19+AA26+AA33+AA40+AA47+AA54+AA61+AA68+AA75+AA82+AA89+AA96+AA103+AA110+AA117+AA124+AA131+AA138+AA145+AA152+AA159+AA166+AA173+AA180+AA187+AA194+AA201</f>
        <v>0</v>
      </c>
      <c r="AB208" s="109">
        <f>AB12+AB19+AB26+AB33+AB40+AB47+AB54+AB61+AB68+AB75+AB82+AB89+AB96+AB103+AB110+AB117+AB124+AB131+AB138+AB145+AB152+AB159+AB166+AB173+AB180+AB187+AB194+AB201</f>
        <v>0</v>
      </c>
      <c r="AC208" s="109">
        <f>AC12+AC19+AC26+AC33+AC40+AC47+AC54+AC61+AC68+AC75+AC82+AC89+AC96+AC103+AC110+AC117+AC124+AC131+AC138+AC145+AC152+AC159+AC166+AC173+AC180+AC187+AC194+AC201</f>
        <v>0</v>
      </c>
      <c r="AD208" s="109">
        <f>AD12+AD19+AD26+AD33+AD40+AD47+AD54+AD61+AD68+AD75+AD82+AD89+AD96+AD103+AD110+AD117+AD124+AD131+AD138+AD145+AD152+AD159+AD166+AD173+AD180+AD187+AD194+AD201</f>
        <v>0</v>
      </c>
      <c r="AE208" s="109">
        <f t="shared" si="408"/>
        <v>0</v>
      </c>
      <c r="AF208" s="109">
        <f>AF12+AF19+AF26+AF33+AF40+AF47+AF54+AF61+AF68+AF75+AF82+AF89+AF96+AF103+AF110+AF117+AF124+AF131+AF138+AF145+AF152+AF159+AF166+AF173+AF180+AF187+AF194+AF201</f>
        <v>0</v>
      </c>
      <c r="AG208" s="109">
        <f>AG12+AG19+AG26+AG33+AG40+AG47+AG54+AG61+AG68+AG75+AG82+AG89+AG96+AG103+AG110+AG117+AG124+AG131+AG138+AG145+AG152+AG159+AG166+AG173+AG180+AG187+AG194+AG201</f>
        <v>0</v>
      </c>
      <c r="AH208" s="109">
        <f t="shared" si="409"/>
        <v>0</v>
      </c>
      <c r="AI208" s="109">
        <f t="shared" ref="AI208:AN208" si="422">AI12+AI19+AI26+AI33+AI40+AI47+AI54+AI61+AI68+AI75+AI82+AI89+AI96+AI103+AI110+AI117+AI124+AI131+AI138+AI145+AI152+AI159+AI166+AI173+AI180+AI187+AI194+AI201</f>
        <v>0</v>
      </c>
      <c r="AJ208" s="109">
        <f t="shared" si="422"/>
        <v>0</v>
      </c>
      <c r="AK208" s="109">
        <f t="shared" si="422"/>
        <v>0</v>
      </c>
      <c r="AL208" s="109">
        <f t="shared" si="422"/>
        <v>0</v>
      </c>
      <c r="AM208" s="109">
        <f t="shared" si="422"/>
        <v>0</v>
      </c>
      <c r="AN208" s="109">
        <f t="shared" si="422"/>
        <v>0</v>
      </c>
      <c r="AO208" s="109">
        <f t="shared" si="411"/>
        <v>0</v>
      </c>
      <c r="AP208" s="109">
        <f t="shared" ref="AP208:AX208" si="423">AP12+AP19+AP26+AP33+AP40+AP47+AP54+AP61+AP68+AP75+AP82+AP89+AP96+AP103+AP110+AP117+AP124+AP131+AP138+AP145+AP152+AP159+AP166+AP173+AP180+AP187+AP194+AP201</f>
        <v>0</v>
      </c>
      <c r="AQ208" s="109">
        <f t="shared" si="423"/>
        <v>0</v>
      </c>
      <c r="AR208" s="109">
        <f t="shared" si="423"/>
        <v>0</v>
      </c>
      <c r="AS208" s="109">
        <f t="shared" si="423"/>
        <v>0</v>
      </c>
      <c r="AT208" s="109">
        <f t="shared" si="423"/>
        <v>0</v>
      </c>
      <c r="AU208" s="109">
        <f t="shared" si="423"/>
        <v>0</v>
      </c>
      <c r="AV208" s="109">
        <f t="shared" si="423"/>
        <v>0</v>
      </c>
      <c r="AW208" s="109">
        <f t="shared" si="423"/>
        <v>0</v>
      </c>
      <c r="AX208" s="109">
        <f t="shared" si="423"/>
        <v>0</v>
      </c>
      <c r="AY208" s="109">
        <f t="shared" si="413"/>
        <v>0</v>
      </c>
      <c r="AZ208" s="109">
        <f t="shared" si="414"/>
        <v>0</v>
      </c>
      <c r="BA208" s="113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4"/>
      <c r="BZ208" s="114"/>
      <c r="CA208" s="114"/>
      <c r="CB208" s="114"/>
      <c r="CC208" s="114"/>
      <c r="CD208" s="114"/>
      <c r="CE208" s="114"/>
      <c r="CF208" s="114"/>
      <c r="CG208" s="114"/>
      <c r="CH208" s="114"/>
      <c r="CI208" s="114"/>
      <c r="CJ208" s="114"/>
      <c r="CK208" s="114"/>
      <c r="CL208" s="114"/>
      <c r="CM208" s="114"/>
      <c r="CN208" s="114"/>
      <c r="CO208" s="114"/>
      <c r="CP208" s="114"/>
      <c r="CQ208" s="114"/>
      <c r="CR208" s="114"/>
      <c r="CS208" s="114"/>
      <c r="CT208" s="114"/>
      <c r="CU208" s="114"/>
      <c r="CV208" s="114"/>
      <c r="CW208" s="114"/>
      <c r="CX208" s="114"/>
      <c r="CY208" s="114"/>
      <c r="CZ208" s="114"/>
      <c r="DA208" s="114"/>
      <c r="DB208" s="114"/>
      <c r="DC208" s="114"/>
      <c r="DD208" s="114"/>
      <c r="DE208" s="114"/>
      <c r="DF208" s="114"/>
      <c r="DG208" s="114"/>
      <c r="DH208" s="114"/>
      <c r="DI208" s="114"/>
      <c r="DJ208" s="114"/>
      <c r="DK208" s="114"/>
      <c r="DL208" s="114"/>
      <c r="DM208" s="114"/>
      <c r="DN208" s="114"/>
      <c r="DO208" s="114"/>
      <c r="DP208" s="114"/>
      <c r="DQ208" s="114"/>
      <c r="DR208" s="114"/>
      <c r="DS208" s="114"/>
      <c r="DT208" s="114"/>
      <c r="DU208" s="114"/>
      <c r="DV208" s="114"/>
      <c r="DW208" s="114"/>
      <c r="DX208" s="114"/>
      <c r="DY208" s="114"/>
      <c r="DZ208" s="114"/>
      <c r="EA208" s="114"/>
      <c r="EB208" s="114"/>
      <c r="EC208" s="114"/>
      <c r="ED208" s="114"/>
      <c r="EE208" s="114"/>
      <c r="EF208" s="114"/>
      <c r="EG208" s="114"/>
      <c r="EH208" s="114"/>
      <c r="EI208" s="114"/>
      <c r="EJ208" s="114"/>
      <c r="EK208" s="114"/>
      <c r="EL208" s="114"/>
      <c r="EM208" s="114"/>
      <c r="EN208" s="114"/>
      <c r="EO208" s="114"/>
      <c r="EP208" s="114"/>
      <c r="EQ208" s="114"/>
      <c r="ER208" s="114"/>
      <c r="ES208" s="114"/>
      <c r="ET208" s="114"/>
      <c r="EU208" s="114"/>
      <c r="EV208" s="114"/>
      <c r="EW208" s="114"/>
      <c r="EX208" s="114"/>
      <c r="EY208" s="114"/>
      <c r="EZ208" s="114"/>
      <c r="FA208" s="114"/>
      <c r="FB208" s="114"/>
      <c r="FC208" s="114"/>
      <c r="FD208" s="114"/>
      <c r="FE208" s="114"/>
      <c r="FF208" s="114"/>
      <c r="FG208" s="114"/>
      <c r="FH208" s="114"/>
      <c r="FI208" s="114"/>
      <c r="FJ208" s="114"/>
      <c r="FK208" s="114"/>
      <c r="FL208" s="114"/>
      <c r="FM208" s="114"/>
      <c r="FN208" s="114"/>
      <c r="FO208" s="114"/>
      <c r="FP208" s="114"/>
      <c r="FQ208" s="114"/>
      <c r="FR208" s="114"/>
      <c r="FS208" s="114"/>
      <c r="FT208" s="114"/>
      <c r="FU208" s="114"/>
      <c r="FV208" s="114"/>
      <c r="FW208" s="114"/>
      <c r="FX208" s="114"/>
      <c r="FY208" s="114"/>
      <c r="FZ208" s="114"/>
      <c r="GA208" s="114"/>
      <c r="GB208" s="114"/>
      <c r="GC208" s="114"/>
      <c r="GD208" s="114"/>
      <c r="GE208" s="114"/>
      <c r="GF208" s="114"/>
      <c r="GG208" s="114"/>
      <c r="GH208" s="114"/>
      <c r="GI208" s="114"/>
      <c r="GJ208" s="114"/>
      <c r="GK208" s="114"/>
      <c r="GL208" s="114"/>
      <c r="GM208" s="114"/>
      <c r="GN208" s="114"/>
      <c r="GO208" s="114"/>
      <c r="GP208" s="114"/>
      <c r="GQ208" s="114"/>
      <c r="GR208" s="114"/>
      <c r="GS208" s="114"/>
      <c r="GT208" s="114"/>
      <c r="GU208" s="114"/>
      <c r="GV208" s="114"/>
      <c r="GW208" s="114"/>
      <c r="GX208" s="114"/>
      <c r="GY208" s="114"/>
      <c r="GZ208" s="114"/>
      <c r="HA208" s="114"/>
      <c r="HB208" s="114"/>
      <c r="HC208" s="114"/>
      <c r="HD208" s="114"/>
      <c r="HE208" s="114"/>
      <c r="HF208" s="114"/>
      <c r="HG208" s="114"/>
      <c r="HH208" s="114"/>
      <c r="HI208" s="114"/>
      <c r="HJ208" s="114"/>
      <c r="HK208" s="114"/>
      <c r="HL208" s="114"/>
      <c r="HM208" s="114"/>
      <c r="HN208" s="114"/>
      <c r="HO208" s="114"/>
      <c r="HP208" s="114"/>
      <c r="HQ208" s="114"/>
      <c r="HR208" s="114"/>
      <c r="HS208" s="114"/>
      <c r="HT208" s="114"/>
      <c r="HU208" s="114"/>
      <c r="HV208" s="114"/>
      <c r="HW208" s="114"/>
      <c r="HX208" s="114"/>
      <c r="HY208" s="114"/>
      <c r="HZ208" s="114"/>
      <c r="IA208" s="114"/>
      <c r="IB208" s="114"/>
    </row>
    <row r="209" s="98" customFormat="1" ht="25" customHeight="1" spans="1:236">
      <c r="A209" s="112"/>
      <c r="B209" s="107">
        <v>2101102</v>
      </c>
      <c r="C209" s="110" t="s">
        <v>59</v>
      </c>
      <c r="D209" s="109">
        <f t="shared" si="395"/>
        <v>5443443</v>
      </c>
      <c r="E209" s="109">
        <f t="shared" si="396"/>
        <v>0</v>
      </c>
      <c r="F209" s="109">
        <f t="shared" si="397"/>
        <v>0</v>
      </c>
      <c r="G209" s="109">
        <f t="shared" si="398"/>
        <v>0</v>
      </c>
      <c r="H209" s="109">
        <f t="shared" si="399"/>
        <v>0</v>
      </c>
      <c r="I209" s="109">
        <f>I13+I20+I27+I34+I41+I48+I55+I62+I69+I76+I83+I90+I97+I104+I111+I118+I125+I132+I139+I146+I153+I160+I167+I174+I181+I188+I195+I202</f>
        <v>0</v>
      </c>
      <c r="J209" s="109">
        <f>J13+J20+J27+J34+J41+J48+J55+J62+J69+J76+J83+J90+J97+J104+J111+J118+J125+J132+J139+J146+J153+J160+J167+J174+J181+J188+J195+J202</f>
        <v>0</v>
      </c>
      <c r="K209" s="109">
        <f>K13+K20+K27+K34+K41+K48+K55+K62+K69+K76+K83+K90+K97+K104+K111+K118+K125+K132+K139+K146+K153+K160+K167+K174+K181+K188+K195+K202</f>
        <v>0</v>
      </c>
      <c r="L209" s="109">
        <f>L13+L20+L27+L34+L41+L48+L55+L62+L69+L76+L83+L90+L97+L104+L111+L118+L125+L132+L139+L146+L153+L160+L167+L174+L181+L188+L195+L202</f>
        <v>0</v>
      </c>
      <c r="M209" s="109">
        <f t="shared" si="401"/>
        <v>0</v>
      </c>
      <c r="N209" s="109">
        <f>N13+N20+N27+N34+N41+N48+N55+N62+N69+N76+N83+N90+N97+N104+N111+N118+N125+N132+N139+N146+N153+N160+N167+N174+N181+N188+N195+N202</f>
        <v>0</v>
      </c>
      <c r="O209" s="109">
        <f>O13+O20+O27+O34+O41+O48+O55+O62+O69+O76+O83+O90+O97+O104+O111+O118+O125+O132+O139+O146+O153+O160+O167+O174+O181+O188+O195+O202</f>
        <v>0</v>
      </c>
      <c r="P209" s="109">
        <f t="shared" si="402"/>
        <v>0</v>
      </c>
      <c r="Q209" s="109">
        <f t="shared" ref="Q209:V209" si="424">Q13+Q20+Q27+Q34+Q41+Q48+Q55+Q62+Q69+Q76+Q83+Q90+Q97+Q104+Q111+Q118+Q125+Q132+Q139+Q146+Q153+Q160+Q167+Q174+Q181+Q188+Q195+Q202</f>
        <v>0</v>
      </c>
      <c r="R209" s="109">
        <f t="shared" si="424"/>
        <v>0</v>
      </c>
      <c r="S209" s="109">
        <f t="shared" si="424"/>
        <v>0</v>
      </c>
      <c r="T209" s="109">
        <f t="shared" si="424"/>
        <v>0</v>
      </c>
      <c r="U209" s="109">
        <f t="shared" si="424"/>
        <v>0</v>
      </c>
      <c r="V209" s="109">
        <f t="shared" si="424"/>
        <v>0</v>
      </c>
      <c r="W209" s="109">
        <f t="shared" si="404"/>
        <v>5443443</v>
      </c>
      <c r="X209" s="109">
        <f t="shared" si="405"/>
        <v>0</v>
      </c>
      <c r="Y209" s="109">
        <f>Y13+Y20+Y27+Y34+Y41+Y48+Y55+Y62+Y69+Y76+Y83+Y90+Y97+Y104+Y111+Y118+Y125+Y132+Y139+Y146+Y153+Y160+Y167+Y174+Y181+Y188+Y195+Y202</f>
        <v>0</v>
      </c>
      <c r="Z209" s="109">
        <f t="shared" si="406"/>
        <v>0</v>
      </c>
      <c r="AA209" s="109">
        <f>AA13+AA20+AA27+AA34+AA41+AA48+AA55+AA62+AA69+AA76+AA83+AA90+AA97+AA104+AA111+AA118+AA125+AA132+AA139+AA146+AA153+AA160+AA167+AA174+AA181+AA188+AA195+AA202</f>
        <v>0</v>
      </c>
      <c r="AB209" s="109">
        <f>AB13+AB20+AB27+AB34+AB41+AB48+AB55+AB62+AB69+AB76+AB83+AB90+AB97+AB104+AB111+AB118+AB125+AB132+AB139+AB146+AB153+AB160+AB167+AB174+AB181+AB188+AB195+AB202</f>
        <v>0</v>
      </c>
      <c r="AC209" s="109">
        <f>AC13+AC20+AC27+AC34+AC41+AC48+AC55+AC62+AC69+AC76+AC83+AC90+AC97+AC104+AC111+AC118+AC125+AC132+AC139+AC146+AC153+AC160+AC167+AC174+AC181+AC188+AC195+AC202</f>
        <v>0</v>
      </c>
      <c r="AD209" s="109">
        <f>AD13+AD20+AD27+AD34+AD41+AD48+AD55+AD62+AD69+AD76+AD83+AD90+AD97+AD104+AD111+AD118+AD125+AD132+AD139+AD146+AD153+AD160+AD167+AD174+AD181+AD188+AD195+AD202</f>
        <v>0</v>
      </c>
      <c r="AE209" s="109">
        <f t="shared" si="408"/>
        <v>5443443</v>
      </c>
      <c r="AF209" s="109">
        <f>AF13+AF20+AF27+AF34+AF41+AF48+AF55+AF62+AF69+AF76+AF83+AF90+AF97+AF104+AF111+AF118+AF125+AF132+AF139+AF146+AF153+AF160+AF167+AF174+AF181+AF188+AF195+AF202</f>
        <v>0</v>
      </c>
      <c r="AG209" s="109">
        <f>AG13+AG20+AG27+AG34+AG41+AG48+AG55+AG62+AG69+AG76+AG83+AG90+AG97+AG104+AG111+AG118+AG125+AG132+AG139+AG146+AG153+AG160+AG167+AG174+AG181+AG188+AG195+AG202</f>
        <v>4788539</v>
      </c>
      <c r="AH209" s="109">
        <f t="shared" si="409"/>
        <v>654904</v>
      </c>
      <c r="AI209" s="109">
        <f t="shared" ref="AI209:AN209" si="425">AI13+AI20+AI27+AI34+AI41+AI48+AI55+AI62+AI69+AI76+AI83+AI90+AI97+AI104+AI111+AI118+AI125+AI132+AI139+AI146+AI153+AI160+AI167+AI174+AI181+AI188+AI195+AI202</f>
        <v>159618</v>
      </c>
      <c r="AJ209" s="109">
        <f t="shared" si="425"/>
        <v>399046</v>
      </c>
      <c r="AK209" s="109">
        <f t="shared" si="425"/>
        <v>96240</v>
      </c>
      <c r="AL209" s="109">
        <f t="shared" si="425"/>
        <v>0</v>
      </c>
      <c r="AM209" s="109">
        <f t="shared" si="425"/>
        <v>0</v>
      </c>
      <c r="AN209" s="109">
        <f t="shared" si="425"/>
        <v>0</v>
      </c>
      <c r="AO209" s="109">
        <f t="shared" si="411"/>
        <v>0</v>
      </c>
      <c r="AP209" s="109">
        <f t="shared" ref="AP209:AX209" si="426">AP13+AP20+AP27+AP34+AP41+AP48+AP55+AP62+AP69+AP76+AP83+AP90+AP97+AP104+AP111+AP118+AP125+AP132+AP139+AP146+AP153+AP160+AP167+AP174+AP181+AP188+AP195+AP202</f>
        <v>0</v>
      </c>
      <c r="AQ209" s="109">
        <f t="shared" si="426"/>
        <v>0</v>
      </c>
      <c r="AR209" s="109">
        <f t="shared" si="426"/>
        <v>0</v>
      </c>
      <c r="AS209" s="109">
        <f t="shared" si="426"/>
        <v>0</v>
      </c>
      <c r="AT209" s="109">
        <f t="shared" si="426"/>
        <v>0</v>
      </c>
      <c r="AU209" s="109">
        <f t="shared" si="426"/>
        <v>0</v>
      </c>
      <c r="AV209" s="109">
        <f t="shared" si="426"/>
        <v>0</v>
      </c>
      <c r="AW209" s="109">
        <f t="shared" si="426"/>
        <v>0</v>
      </c>
      <c r="AX209" s="109">
        <f t="shared" si="426"/>
        <v>0</v>
      </c>
      <c r="AY209" s="109">
        <f t="shared" si="413"/>
        <v>0</v>
      </c>
      <c r="AZ209" s="109">
        <f t="shared" si="414"/>
        <v>0</v>
      </c>
      <c r="BA209" s="113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14"/>
      <c r="CB209" s="114"/>
      <c r="CC209" s="114"/>
      <c r="CD209" s="114"/>
      <c r="CE209" s="114"/>
      <c r="CF209" s="114"/>
      <c r="CG209" s="114"/>
      <c r="CH209" s="114"/>
      <c r="CI209" s="114"/>
      <c r="CJ209" s="114"/>
      <c r="CK209" s="114"/>
      <c r="CL209" s="114"/>
      <c r="CM209" s="114"/>
      <c r="CN209" s="114"/>
      <c r="CO209" s="114"/>
      <c r="CP209" s="114"/>
      <c r="CQ209" s="114"/>
      <c r="CR209" s="114"/>
      <c r="CS209" s="114"/>
      <c r="CT209" s="114"/>
      <c r="CU209" s="114"/>
      <c r="CV209" s="114"/>
      <c r="CW209" s="114"/>
      <c r="CX209" s="114"/>
      <c r="CY209" s="114"/>
      <c r="CZ209" s="114"/>
      <c r="DA209" s="114"/>
      <c r="DB209" s="114"/>
      <c r="DC209" s="114"/>
      <c r="DD209" s="114"/>
      <c r="DE209" s="114"/>
      <c r="DF209" s="114"/>
      <c r="DG209" s="114"/>
      <c r="DH209" s="114"/>
      <c r="DI209" s="114"/>
      <c r="DJ209" s="114"/>
      <c r="DK209" s="114"/>
      <c r="DL209" s="114"/>
      <c r="DM209" s="114"/>
      <c r="DN209" s="114"/>
      <c r="DO209" s="114"/>
      <c r="DP209" s="114"/>
      <c r="DQ209" s="114"/>
      <c r="DR209" s="114"/>
      <c r="DS209" s="114"/>
      <c r="DT209" s="114"/>
      <c r="DU209" s="114"/>
      <c r="DV209" s="114"/>
      <c r="DW209" s="114"/>
      <c r="DX209" s="114"/>
      <c r="DY209" s="114"/>
      <c r="DZ209" s="114"/>
      <c r="EA209" s="114"/>
      <c r="EB209" s="114"/>
      <c r="EC209" s="114"/>
      <c r="ED209" s="114"/>
      <c r="EE209" s="114"/>
      <c r="EF209" s="114"/>
      <c r="EG209" s="114"/>
      <c r="EH209" s="114"/>
      <c r="EI209" s="114"/>
      <c r="EJ209" s="114"/>
      <c r="EK209" s="114"/>
      <c r="EL209" s="114"/>
      <c r="EM209" s="114"/>
      <c r="EN209" s="114"/>
      <c r="EO209" s="114"/>
      <c r="EP209" s="114"/>
      <c r="EQ209" s="114"/>
      <c r="ER209" s="114"/>
      <c r="ES209" s="114"/>
      <c r="ET209" s="114"/>
      <c r="EU209" s="114"/>
      <c r="EV209" s="114"/>
      <c r="EW209" s="114"/>
      <c r="EX209" s="114"/>
      <c r="EY209" s="114"/>
      <c r="EZ209" s="114"/>
      <c r="FA209" s="114"/>
      <c r="FB209" s="114"/>
      <c r="FC209" s="114"/>
      <c r="FD209" s="114"/>
      <c r="FE209" s="114"/>
      <c r="FF209" s="114"/>
      <c r="FG209" s="114"/>
      <c r="FH209" s="114"/>
      <c r="FI209" s="114"/>
      <c r="FJ209" s="114"/>
      <c r="FK209" s="114"/>
      <c r="FL209" s="114"/>
      <c r="FM209" s="114"/>
      <c r="FN209" s="114"/>
      <c r="FO209" s="114"/>
      <c r="FP209" s="114"/>
      <c r="FQ209" s="114"/>
      <c r="FR209" s="114"/>
      <c r="FS209" s="114"/>
      <c r="FT209" s="114"/>
      <c r="FU209" s="114"/>
      <c r="FV209" s="114"/>
      <c r="FW209" s="114"/>
      <c r="FX209" s="114"/>
      <c r="FY209" s="114"/>
      <c r="FZ209" s="114"/>
      <c r="GA209" s="114"/>
      <c r="GB209" s="114"/>
      <c r="GC209" s="114"/>
      <c r="GD209" s="114"/>
      <c r="GE209" s="114"/>
      <c r="GF209" s="114"/>
      <c r="GG209" s="114"/>
      <c r="GH209" s="114"/>
      <c r="GI209" s="114"/>
      <c r="GJ209" s="114"/>
      <c r="GK209" s="114"/>
      <c r="GL209" s="114"/>
      <c r="GM209" s="114"/>
      <c r="GN209" s="114"/>
      <c r="GO209" s="114"/>
      <c r="GP209" s="114"/>
      <c r="GQ209" s="114"/>
      <c r="GR209" s="114"/>
      <c r="GS209" s="114"/>
      <c r="GT209" s="114"/>
      <c r="GU209" s="114"/>
      <c r="GV209" s="114"/>
      <c r="GW209" s="114"/>
      <c r="GX209" s="114"/>
      <c r="GY209" s="114"/>
      <c r="GZ209" s="114"/>
      <c r="HA209" s="114"/>
      <c r="HB209" s="114"/>
      <c r="HC209" s="114"/>
      <c r="HD209" s="114"/>
      <c r="HE209" s="114"/>
      <c r="HF209" s="114"/>
      <c r="HG209" s="114"/>
      <c r="HH209" s="114"/>
      <c r="HI209" s="114"/>
      <c r="HJ209" s="114"/>
      <c r="HK209" s="114"/>
      <c r="HL209" s="114"/>
      <c r="HM209" s="114"/>
      <c r="HN209" s="114"/>
      <c r="HO209" s="114"/>
      <c r="HP209" s="114"/>
      <c r="HQ209" s="114"/>
      <c r="HR209" s="114"/>
      <c r="HS209" s="114"/>
      <c r="HT209" s="114"/>
      <c r="HU209" s="114"/>
      <c r="HV209" s="114"/>
      <c r="HW209" s="114"/>
      <c r="HX209" s="114"/>
      <c r="HY209" s="114"/>
      <c r="HZ209" s="114"/>
      <c r="IA209" s="114"/>
      <c r="IB209" s="114"/>
    </row>
    <row r="210" s="98" customFormat="1" ht="25" customHeight="1" spans="1:236">
      <c r="A210" s="112"/>
      <c r="B210" s="107">
        <v>2210201</v>
      </c>
      <c r="C210" s="110" t="s">
        <v>60</v>
      </c>
      <c r="D210" s="109">
        <f t="shared" si="395"/>
        <v>13697433</v>
      </c>
      <c r="E210" s="109">
        <f t="shared" si="396"/>
        <v>4381699</v>
      </c>
      <c r="F210" s="109">
        <f t="shared" si="397"/>
        <v>0</v>
      </c>
      <c r="G210" s="109">
        <f t="shared" si="398"/>
        <v>0</v>
      </c>
      <c r="H210" s="109">
        <f t="shared" si="399"/>
        <v>0</v>
      </c>
      <c r="I210" s="109">
        <f>I14+I21+I28+I35+I42+I49+I56+I63+I70+I77+I84+I91+I98+I105+I112+I119+I126+I133+I140+I147+I154+I161+I168+I175+I182+I189+I196+I203</f>
        <v>0</v>
      </c>
      <c r="J210" s="109">
        <f>J14+J21+J28+J35+J42+J49+J56+J63+J70+J77+J84+J91+J98+J105+J112+J119+J126+J133+J140+J147+J154+J161+J168+J175+J182+J189+J196+J203</f>
        <v>0</v>
      </c>
      <c r="K210" s="109">
        <f>K14+K21+K28+K35+K42+K49+K56+K63+K70+K77+K84+K91+K98+K105+K112+K119+K126+K133+K140+K147+K154+K161+K168+K175+K182+K189+K196+K203</f>
        <v>0</v>
      </c>
      <c r="L210" s="109">
        <f>L14+L21+L28+L35+L42+L49+L56+L63+L70+L77+L84+L91+L98+L105+L112+L119+L126+L133+L140+L147+L154+L161+L168+L175+L182+L189+L196+L203</f>
        <v>0</v>
      </c>
      <c r="M210" s="109">
        <f t="shared" si="401"/>
        <v>0</v>
      </c>
      <c r="N210" s="109">
        <f>N14+N21+N28+N35+N42+N49+N56+N63+N70+N77+N84+N91+N98+N105+N112+N119+N126+N133+N140+N147+N154+N161+N168+N175+N182+N189+N196+N203</f>
        <v>0</v>
      </c>
      <c r="O210" s="109">
        <f>O14+O21+O28+O35+O42+O49+O56+O63+O70+O77+O84+O91+O98+O105+O112+O119+O126+O133+O140+O147+O154+O161+O168+O175+O182+O189+O196+O203</f>
        <v>0</v>
      </c>
      <c r="P210" s="109">
        <f t="shared" si="402"/>
        <v>0</v>
      </c>
      <c r="Q210" s="109">
        <f t="shared" ref="Q210:V210" si="427">Q14+Q21+Q28+Q35+Q42+Q49+Q56+Q63+Q70+Q77+Q84+Q91+Q98+Q105+Q112+Q119+Q126+Q133+Q140+Q147+Q154+Q161+Q168+Q175+Q182+Q189+Q196+Q203</f>
        <v>0</v>
      </c>
      <c r="R210" s="109">
        <f t="shared" si="427"/>
        <v>0</v>
      </c>
      <c r="S210" s="109">
        <f t="shared" si="427"/>
        <v>0</v>
      </c>
      <c r="T210" s="109">
        <f t="shared" si="427"/>
        <v>0</v>
      </c>
      <c r="U210" s="109">
        <f t="shared" si="427"/>
        <v>4381699</v>
      </c>
      <c r="V210" s="109">
        <f t="shared" si="427"/>
        <v>0</v>
      </c>
      <c r="W210" s="109">
        <f t="shared" si="404"/>
        <v>9315734</v>
      </c>
      <c r="X210" s="109">
        <f t="shared" si="405"/>
        <v>0</v>
      </c>
      <c r="Y210" s="109">
        <f>Y14+Y21+Y28+Y35+Y42+Y49+Y56+Y63+Y70+Y77+Y84+Y91+Y98+Y105+Y112+Y119+Y126+Y133+Y140+Y147+Y154+Y161+Y168+Y175+Y182+Y189+Y196+Y203</f>
        <v>0</v>
      </c>
      <c r="Z210" s="109">
        <f t="shared" si="406"/>
        <v>0</v>
      </c>
      <c r="AA210" s="109">
        <f>AA14+AA21+AA28+AA35+AA42+AA49+AA56+AA63+AA70+AA77+AA84+AA91+AA98+AA105+AA112+AA119+AA126+AA133+AA140+AA147+AA154+AA161+AA168+AA175+AA182+AA189+AA196+AA203</f>
        <v>0</v>
      </c>
      <c r="AB210" s="109">
        <f>AB14+AB21+AB28+AB35+AB42+AB49+AB56+AB63+AB70+AB77+AB84+AB91+AB98+AB105+AB112+AB119+AB126+AB133+AB140+AB147+AB154+AB161+AB168+AB175+AB182+AB189+AB196+AB203</f>
        <v>0</v>
      </c>
      <c r="AC210" s="109">
        <f>AC14+AC21+AC28+AC35+AC42+AC49+AC56+AC63+AC70+AC77+AC84+AC91+AC98+AC105+AC112+AC119+AC126+AC133+AC140+AC147+AC154+AC161+AC168+AC175+AC182+AC189+AC196+AC203</f>
        <v>0</v>
      </c>
      <c r="AD210" s="109">
        <f>AD14+AD21+AD28+AD35+AD42+AD49+AD56+AD63+AD70+AD77+AD84+AD91+AD98+AD105+AD112+AD119+AD126+AD133+AD140+AD147+AD154+AD161+AD168+AD175+AD182+AD189+AD196+AD203</f>
        <v>0</v>
      </c>
      <c r="AE210" s="109">
        <f t="shared" si="408"/>
        <v>0</v>
      </c>
      <c r="AF210" s="109">
        <f>AF14+AF21+AF28+AF35+AF42+AF49+AF56+AF63+AF70+AF77+AF84+AF91+AF98+AF105+AF112+AF119+AF126+AF133+AF140+AF147+AF154+AF161+AF168+AF175+AF182+AF189+AF196+AF203</f>
        <v>0</v>
      </c>
      <c r="AG210" s="109">
        <f>AG14+AG21+AG28+AG35+AG42+AG49+AG56+AG63+AG70+AG77+AG84+AG91+AG98+AG105+AG112+AG119+AG126+AG133+AG140+AG147+AG154+AG161+AG168+AG175+AG182+AG189+AG196+AG203</f>
        <v>0</v>
      </c>
      <c r="AH210" s="109">
        <f t="shared" si="409"/>
        <v>0</v>
      </c>
      <c r="AI210" s="109">
        <f t="shared" ref="AI210:AN210" si="428">AI14+AI21+AI28+AI35+AI42+AI49+AI56+AI63+AI70+AI77+AI84+AI91+AI98+AI105+AI112+AI119+AI126+AI133+AI140+AI147+AI154+AI161+AI168+AI175+AI182+AI189+AI196+AI203</f>
        <v>0</v>
      </c>
      <c r="AJ210" s="109">
        <f t="shared" si="428"/>
        <v>0</v>
      </c>
      <c r="AK210" s="109">
        <f t="shared" si="428"/>
        <v>0</v>
      </c>
      <c r="AL210" s="109">
        <f t="shared" si="428"/>
        <v>0</v>
      </c>
      <c r="AM210" s="109">
        <f t="shared" si="428"/>
        <v>9315734</v>
      </c>
      <c r="AN210" s="109">
        <f t="shared" si="428"/>
        <v>0</v>
      </c>
      <c r="AO210" s="109">
        <f t="shared" si="411"/>
        <v>0</v>
      </c>
      <c r="AP210" s="109">
        <f t="shared" ref="AP210:AX210" si="429">AP14+AP21+AP28+AP35+AP42+AP49+AP56+AP63+AP70+AP77+AP84+AP91+AP98+AP105+AP112+AP119+AP126+AP133+AP140+AP147+AP154+AP161+AP168+AP175+AP182+AP189+AP196+AP203</f>
        <v>0</v>
      </c>
      <c r="AQ210" s="109">
        <f t="shared" si="429"/>
        <v>0</v>
      </c>
      <c r="AR210" s="109">
        <f t="shared" si="429"/>
        <v>0</v>
      </c>
      <c r="AS210" s="109">
        <f t="shared" si="429"/>
        <v>0</v>
      </c>
      <c r="AT210" s="109">
        <f t="shared" si="429"/>
        <v>0</v>
      </c>
      <c r="AU210" s="109">
        <f t="shared" si="429"/>
        <v>0</v>
      </c>
      <c r="AV210" s="109">
        <f t="shared" si="429"/>
        <v>0</v>
      </c>
      <c r="AW210" s="109">
        <f t="shared" si="429"/>
        <v>0</v>
      </c>
      <c r="AX210" s="109">
        <f t="shared" si="429"/>
        <v>0</v>
      </c>
      <c r="AY210" s="109">
        <f t="shared" si="413"/>
        <v>0</v>
      </c>
      <c r="AZ210" s="109">
        <f t="shared" si="414"/>
        <v>0</v>
      </c>
      <c r="BA210" s="113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/>
      <c r="CF210" s="114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  <c r="DR210" s="114"/>
      <c r="DS210" s="114"/>
      <c r="DT210" s="114"/>
      <c r="DU210" s="114"/>
      <c r="DV210" s="114"/>
      <c r="DW210" s="114"/>
      <c r="DX210" s="114"/>
      <c r="DY210" s="114"/>
      <c r="DZ210" s="114"/>
      <c r="EA210" s="114"/>
      <c r="EB210" s="114"/>
      <c r="EC210" s="114"/>
      <c r="ED210" s="114"/>
      <c r="EE210" s="114"/>
      <c r="EF210" s="114"/>
      <c r="EG210" s="114"/>
      <c r="EH210" s="114"/>
      <c r="EI210" s="114"/>
      <c r="EJ210" s="114"/>
      <c r="EK210" s="114"/>
      <c r="EL210" s="114"/>
      <c r="EM210" s="114"/>
      <c r="EN210" s="114"/>
      <c r="EO210" s="114"/>
      <c r="EP210" s="114"/>
      <c r="EQ210" s="114"/>
      <c r="ER210" s="114"/>
      <c r="ES210" s="114"/>
      <c r="ET210" s="114"/>
      <c r="EU210" s="114"/>
      <c r="EV210" s="114"/>
      <c r="EW210" s="114"/>
      <c r="EX210" s="114"/>
      <c r="EY210" s="114"/>
      <c r="EZ210" s="114"/>
      <c r="FA210" s="114"/>
      <c r="FB210" s="114"/>
      <c r="FC210" s="114"/>
      <c r="FD210" s="114"/>
      <c r="FE210" s="114"/>
      <c r="FF210" s="114"/>
      <c r="FG210" s="114"/>
      <c r="FH210" s="114"/>
      <c r="FI210" s="114"/>
      <c r="FJ210" s="114"/>
      <c r="FK210" s="114"/>
      <c r="FL210" s="114"/>
      <c r="FM210" s="114"/>
      <c r="FN210" s="114"/>
      <c r="FO210" s="114"/>
      <c r="FP210" s="114"/>
      <c r="FQ210" s="114"/>
      <c r="FR210" s="114"/>
      <c r="FS210" s="114"/>
      <c r="FT210" s="114"/>
      <c r="FU210" s="114"/>
      <c r="FV210" s="114"/>
      <c r="FW210" s="114"/>
      <c r="FX210" s="114"/>
      <c r="FY210" s="114"/>
      <c r="FZ210" s="114"/>
      <c r="GA210" s="114"/>
      <c r="GB210" s="114"/>
      <c r="GC210" s="114"/>
      <c r="GD210" s="114"/>
      <c r="GE210" s="114"/>
      <c r="GF210" s="114"/>
      <c r="GG210" s="114"/>
      <c r="GH210" s="114"/>
      <c r="GI210" s="114"/>
      <c r="GJ210" s="114"/>
      <c r="GK210" s="114"/>
      <c r="GL210" s="114"/>
      <c r="GM210" s="114"/>
      <c r="GN210" s="114"/>
      <c r="GO210" s="114"/>
      <c r="GP210" s="114"/>
      <c r="GQ210" s="114"/>
      <c r="GR210" s="114"/>
      <c r="GS210" s="114"/>
      <c r="GT210" s="114"/>
      <c r="GU210" s="114"/>
      <c r="GV210" s="114"/>
      <c r="GW210" s="114"/>
      <c r="GX210" s="114"/>
      <c r="GY210" s="114"/>
      <c r="GZ210" s="114"/>
      <c r="HA210" s="114"/>
      <c r="HB210" s="114"/>
      <c r="HC210" s="114"/>
      <c r="HD210" s="114"/>
      <c r="HE210" s="114"/>
      <c r="HF210" s="114"/>
      <c r="HG210" s="114"/>
      <c r="HH210" s="114"/>
      <c r="HI210" s="114"/>
      <c r="HJ210" s="114"/>
      <c r="HK210" s="114"/>
      <c r="HL210" s="114"/>
      <c r="HM210" s="114"/>
      <c r="HN210" s="114"/>
      <c r="HO210" s="114"/>
      <c r="HP210" s="114"/>
      <c r="HQ210" s="114"/>
      <c r="HR210" s="114"/>
      <c r="HS210" s="114"/>
      <c r="HT210" s="114"/>
      <c r="HU210" s="114"/>
      <c r="HV210" s="114"/>
      <c r="HW210" s="114"/>
      <c r="HX210" s="114"/>
      <c r="HY210" s="114"/>
      <c r="HZ210" s="114"/>
      <c r="IA210" s="114"/>
      <c r="IB210" s="114"/>
    </row>
  </sheetData>
  <mergeCells count="89">
    <mergeCell ref="A1:B1"/>
    <mergeCell ref="A2:BA2"/>
    <mergeCell ref="B3:C3"/>
    <mergeCell ref="B4:C4"/>
    <mergeCell ref="F4:L4"/>
    <mergeCell ref="M4:T4"/>
    <mergeCell ref="X4:AN4"/>
    <mergeCell ref="AP4:AQ4"/>
    <mergeCell ref="AR4:AT4"/>
    <mergeCell ref="I5:K5"/>
    <mergeCell ref="AA5:AC5"/>
    <mergeCell ref="A4:A7"/>
    <mergeCell ref="A8:A14"/>
    <mergeCell ref="A15:A21"/>
    <mergeCell ref="A22:A28"/>
    <mergeCell ref="A29:A35"/>
    <mergeCell ref="A36:A42"/>
    <mergeCell ref="A43:A49"/>
    <mergeCell ref="A50:A56"/>
    <mergeCell ref="A57:A63"/>
    <mergeCell ref="A64:A70"/>
    <mergeCell ref="A71:A77"/>
    <mergeCell ref="A78:A84"/>
    <mergeCell ref="A85:A91"/>
    <mergeCell ref="A92:A98"/>
    <mergeCell ref="A99:A105"/>
    <mergeCell ref="A106:A112"/>
    <mergeCell ref="A113:A119"/>
    <mergeCell ref="A120:A126"/>
    <mergeCell ref="A127:A133"/>
    <mergeCell ref="A134:A140"/>
    <mergeCell ref="A141:A147"/>
    <mergeCell ref="A148:A154"/>
    <mergeCell ref="A155:A161"/>
    <mergeCell ref="A162:A168"/>
    <mergeCell ref="A169:A175"/>
    <mergeCell ref="A176:A182"/>
    <mergeCell ref="A183:A189"/>
    <mergeCell ref="A190:A196"/>
    <mergeCell ref="A197:A203"/>
    <mergeCell ref="A204:A210"/>
    <mergeCell ref="B5:B7"/>
    <mergeCell ref="C5:C7"/>
    <mergeCell ref="D4:D7"/>
    <mergeCell ref="E4:E7"/>
    <mergeCell ref="F5:F7"/>
    <mergeCell ref="G5:G7"/>
    <mergeCell ref="H5:H7"/>
    <mergeCell ref="I6:I7"/>
    <mergeCell ref="J6:J7"/>
    <mergeCell ref="K6:K7"/>
    <mergeCell ref="L5:L7"/>
    <mergeCell ref="M5:M7"/>
    <mergeCell ref="N5:N7"/>
    <mergeCell ref="O5:O7"/>
    <mergeCell ref="P5:P7"/>
    <mergeCell ref="Q6:Q7"/>
    <mergeCell ref="R6:R7"/>
    <mergeCell ref="S6:S7"/>
    <mergeCell ref="T6:T7"/>
    <mergeCell ref="U5:U7"/>
    <mergeCell ref="V5:V7"/>
    <mergeCell ref="W4:W7"/>
    <mergeCell ref="X5:X7"/>
    <mergeCell ref="Y5:Y7"/>
    <mergeCell ref="Z5:Z7"/>
    <mergeCell ref="AA6:AA7"/>
    <mergeCell ref="AB6:AB7"/>
    <mergeCell ref="AC6:AC7"/>
    <mergeCell ref="AD5:AD7"/>
    <mergeCell ref="AE5:AE7"/>
    <mergeCell ref="AF6:AF7"/>
    <mergeCell ref="AG6:AG7"/>
    <mergeCell ref="AH6:AH7"/>
    <mergeCell ref="AM5:AM7"/>
    <mergeCell ref="AN5:AN7"/>
    <mergeCell ref="AO4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4:AY7"/>
    <mergeCell ref="AZ5:AZ7"/>
    <mergeCell ref="BA4:BA7"/>
  </mergeCells>
  <pageMargins left="0.472222222222222" right="0.393055555555556" top="0.708333333333333" bottom="1" header="0.5" footer="0.5"/>
  <pageSetup paperSize="9" scale="4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20"/>
  <sheetViews>
    <sheetView topLeftCell="C1" workbookViewId="0">
      <selection activeCell="C21" sqref="C21"/>
    </sheetView>
  </sheetViews>
  <sheetFormatPr defaultColWidth="9" defaultRowHeight="15.6"/>
  <cols>
    <col min="1" max="1" width="10" style="5" customWidth="1"/>
    <col min="2" max="2" width="34.1296296296296" style="6" customWidth="1"/>
    <col min="3" max="3" width="12.8796296296296" style="1" customWidth="1"/>
    <col min="4" max="5" width="13.3796296296296" style="1" customWidth="1"/>
    <col min="6" max="7" width="11.25" style="1" customWidth="1"/>
    <col min="8" max="8" width="12.5" style="1" customWidth="1"/>
    <col min="9" max="10" width="9.87962962962963" style="1" customWidth="1"/>
    <col min="11" max="11" width="10.6296296296296" style="1" customWidth="1"/>
    <col min="12" max="15" width="11.6296296296296" style="1" customWidth="1"/>
    <col min="16" max="16" width="9.37962962962963" style="1" customWidth="1"/>
    <col min="17" max="17" width="9.87962962962963" style="1" customWidth="1"/>
    <col min="18" max="18" width="10.25" style="1" customWidth="1"/>
    <col min="19" max="19" width="10.1296296296296" style="1" customWidth="1"/>
    <col min="20" max="20" width="11.1296296296296" style="1" customWidth="1"/>
    <col min="21" max="21" width="10.75" style="1" customWidth="1"/>
    <col min="22" max="50" width="12.1296296296296" style="1" customWidth="1"/>
    <col min="51" max="214" width="8.75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0" t="s">
        <v>11</v>
      </c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3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15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.1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.1" customHeight="1" spans="1:52">
      <c r="A7" s="15"/>
      <c r="B7" s="16" t="s">
        <v>54</v>
      </c>
      <c r="C7" s="17">
        <f t="shared" ref="C7:V7" si="0">C8+C9+C10+C11+C12+C13</f>
        <v>199541807.368</v>
      </c>
      <c r="D7" s="17">
        <f t="shared" si="0"/>
        <v>54190399</v>
      </c>
      <c r="E7" s="17">
        <f t="shared" si="0"/>
        <v>41313650</v>
      </c>
      <c r="F7" s="17">
        <f t="shared" si="0"/>
        <v>19878521</v>
      </c>
      <c r="G7" s="17">
        <f t="shared" si="0"/>
        <v>19778586</v>
      </c>
      <c r="H7" s="17">
        <f t="shared" si="0"/>
        <v>16635636</v>
      </c>
      <c r="I7" s="17">
        <f t="shared" si="0"/>
        <v>1160250</v>
      </c>
      <c r="J7" s="17">
        <f t="shared" si="0"/>
        <v>1982700</v>
      </c>
      <c r="K7" s="17">
        <f t="shared" si="0"/>
        <v>1656543</v>
      </c>
      <c r="L7" s="17">
        <f t="shared" si="0"/>
        <v>8491954</v>
      </c>
      <c r="M7" s="17">
        <f t="shared" si="0"/>
        <v>5842267</v>
      </c>
      <c r="N7" s="17">
        <f t="shared" si="0"/>
        <v>2190848</v>
      </c>
      <c r="O7" s="17">
        <f t="shared" si="0"/>
        <v>458839</v>
      </c>
      <c r="P7" s="17">
        <f t="shared" si="0"/>
        <v>73029</v>
      </c>
      <c r="Q7" s="17">
        <f t="shared" si="0"/>
        <v>182570</v>
      </c>
      <c r="R7" s="17">
        <f t="shared" si="0"/>
        <v>47040</v>
      </c>
      <c r="S7" s="17">
        <f t="shared" si="0"/>
        <v>156200</v>
      </c>
      <c r="T7" s="17">
        <f t="shared" si="0"/>
        <v>4381699</v>
      </c>
      <c r="U7" s="17">
        <f t="shared" si="0"/>
        <v>3096</v>
      </c>
      <c r="V7" s="17">
        <f t="shared" si="0"/>
        <v>117576654</v>
      </c>
      <c r="W7" s="17"/>
      <c r="X7" s="17">
        <f t="shared" ref="X7:AY7" si="1">X8+X9+X10+X11+X12+X13</f>
        <v>42695412</v>
      </c>
      <c r="Y7" s="17">
        <f t="shared" si="1"/>
        <v>41315002</v>
      </c>
      <c r="Z7" s="17">
        <f t="shared" si="1"/>
        <v>34935702</v>
      </c>
      <c r="AA7" s="17">
        <f t="shared" si="1"/>
        <v>2476400</v>
      </c>
      <c r="AB7" s="17">
        <f t="shared" si="1"/>
        <v>3902900</v>
      </c>
      <c r="AC7" s="17">
        <f t="shared" si="1"/>
        <v>3557951</v>
      </c>
      <c r="AD7" s="17">
        <f t="shared" si="1"/>
        <v>18317131</v>
      </c>
      <c r="AE7" s="17">
        <f t="shared" si="1"/>
        <v>12784688</v>
      </c>
      <c r="AF7" s="17">
        <f t="shared" si="1"/>
        <v>4788539</v>
      </c>
      <c r="AG7" s="17">
        <f t="shared" si="1"/>
        <v>743904</v>
      </c>
      <c r="AH7" s="17">
        <f t="shared" si="1"/>
        <v>159618</v>
      </c>
      <c r="AI7" s="17">
        <f t="shared" si="1"/>
        <v>399046</v>
      </c>
      <c r="AJ7" s="17">
        <f t="shared" si="1"/>
        <v>96240</v>
      </c>
      <c r="AK7" s="17">
        <f t="shared" si="1"/>
        <v>89000</v>
      </c>
      <c r="AL7" s="17">
        <f t="shared" si="1"/>
        <v>9315734</v>
      </c>
      <c r="AM7" s="17">
        <f t="shared" si="1"/>
        <v>2375424</v>
      </c>
      <c r="AN7" s="17">
        <f t="shared" si="1"/>
        <v>27078142.368</v>
      </c>
      <c r="AO7" s="17">
        <f t="shared" si="1"/>
        <v>3795000</v>
      </c>
      <c r="AP7" s="17">
        <f t="shared" si="1"/>
        <v>14000000</v>
      </c>
      <c r="AQ7" s="17">
        <f t="shared" si="1"/>
        <v>19895890</v>
      </c>
      <c r="AR7" s="17">
        <f t="shared" si="1"/>
        <v>1369742.368</v>
      </c>
      <c r="AS7" s="17">
        <f t="shared" si="1"/>
        <v>4764000</v>
      </c>
      <c r="AT7" s="17">
        <f t="shared" si="1"/>
        <v>65720</v>
      </c>
      <c r="AU7" s="17">
        <f t="shared" si="1"/>
        <v>49720</v>
      </c>
      <c r="AV7" s="17">
        <f t="shared" si="1"/>
        <v>843070</v>
      </c>
      <c r="AW7" s="17">
        <f t="shared" si="1"/>
        <v>90000</v>
      </c>
      <c r="AX7" s="17">
        <f t="shared" si="1"/>
        <v>696612</v>
      </c>
      <c r="AY7" s="17">
        <f t="shared" si="1"/>
        <v>696612</v>
      </c>
      <c r="AZ7" s="24"/>
    </row>
    <row r="8" s="4" customFormat="1" ht="36" customHeight="1" spans="1:235">
      <c r="A8" s="18">
        <v>2010301</v>
      </c>
      <c r="B8" s="18" t="s">
        <v>92</v>
      </c>
      <c r="C8" s="17">
        <f t="shared" ref="C8:C13" si="2">D8+V8+AN8+AX8</f>
        <v>69153854.368</v>
      </c>
      <c r="D8" s="17">
        <f t="shared" ref="D8:D13" si="3">E8+L8+T8+U8</f>
        <v>41472946</v>
      </c>
      <c r="E8" s="17">
        <f t="shared" ref="E8:E13" si="4">F8+G8+K8</f>
        <v>41313650</v>
      </c>
      <c r="F8" s="19">
        <f>会师镇!F8+丁沟!F8+中川!F8+新添!F8+侯川!F8+党岘!F8+杨集!F8+老君!F8+太平!F8+翟所!F8+柴门!F8+八里!F8+平头!F8+韩集!F8+大沟!F8+四房!F8+甘沟!F8+汉岔!F8+新塬!F8+土门!F8+刘寨!F8+草滩!F8+土高!F8+白塬!F8+河畔!F8+郭城驿镇!F8+头寨!F8+新庄!F8</f>
        <v>19878521</v>
      </c>
      <c r="G8" s="17">
        <f t="shared" ref="G8:G13" si="5">H8+I8+J8</f>
        <v>19778586</v>
      </c>
      <c r="H8" s="19">
        <f>会师镇!H8+丁沟!H8+中川!H8+新添!H8+侯川!H8+党岘!H8+杨集!H8+老君!H8+太平!H8+翟所!H8+柴门!H8+八里!H8+平头!H8+韩集!H8+大沟!H8+四房!H8+甘沟!H8+汉岔!H8+新塬!H8+土门!H8+刘寨!H8+草滩!H8+土高!H8+白塬!H8+河畔!H8+郭城驿镇!H8+头寨!H8+新庄!H8</f>
        <v>16635636</v>
      </c>
      <c r="I8" s="19">
        <f>会师镇!I8+丁沟!I8+中川!I8+新添!I8+侯川!I8+党岘!I8+杨集!I8+老君!I8+太平!I8+翟所!I8+柴门!I8+八里!I8+平头!I8+韩集!I8+大沟!I8+四房!I8+甘沟!I8+汉岔!I8+新塬!I8+土门!I8+刘寨!I8+草滩!I8+土高!I8+白塬!I8+河畔!I8+郭城驿镇!I8+头寨!I8+新庄!I8</f>
        <v>1160250</v>
      </c>
      <c r="J8" s="19">
        <f>会师镇!J8+丁沟!J8+中川!J8+新添!J8+侯川!J8+党岘!J8+杨集!J8+老君!J8+太平!J8+翟所!J8+柴门!J8+八里!J8+平头!J8+韩集!J8+大沟!J8+四房!J8+甘沟!J8+汉岔!J8+新塬!J8+土门!J8+刘寨!J8+草滩!J8+土高!J8+白塬!J8+河畔!J8+郭城驿镇!J8+头寨!J8+新庄!J8</f>
        <v>1982700</v>
      </c>
      <c r="K8" s="19">
        <f>会师镇!K8+丁沟!K8+中川!K8+新添!K8+侯川!K8+党岘!K8+杨集!K8+老君!K8+太平!K8+翟所!K8+柴门!K8+八里!K8+平头!K8+韩集!K8+大沟!K8+四房!K8+甘沟!K8+汉岔!K8+新塬!K8+土门!K8+刘寨!K8+草滩!K8+土高!K8+白塬!K8+河畔!K8+郭城驿镇!K8+头寨!K8+新庄!K8</f>
        <v>1656543</v>
      </c>
      <c r="L8" s="17">
        <f t="shared" ref="L8:L13" si="6">M8+N8+O8</f>
        <v>156200</v>
      </c>
      <c r="M8" s="19">
        <f>会师镇!M8+丁沟!M8+中川!M8+新添!M8+侯川!M8+党岘!M8+杨集!M8+老君!M8+太平!M8+翟所!M8+柴门!M8+八里!M8+平头!M8+韩集!M8+大沟!M8+四房!M8+甘沟!M8+汉岔!M8+新塬!M8+土门!M8+刘寨!M8+草滩!M8+土高!M8+白塬!M8+河畔!M8+郭城驿镇!M8+头寨!M8+新庄!M8</f>
        <v>0</v>
      </c>
      <c r="N8" s="19">
        <f>会师镇!N8+丁沟!N8+中川!N8+新添!N8+侯川!N8+党岘!N8+杨集!N8+老君!N8+太平!N8+翟所!N8+柴门!N8+八里!N8+平头!N8+韩集!N8+大沟!N8+四房!N8+甘沟!N8+汉岔!N8+新塬!N8+土门!N8+刘寨!N8+草滩!N8+土高!N8+白塬!N8+河畔!N8+郭城驿镇!N8+头寨!N8+新庄!N8</f>
        <v>0</v>
      </c>
      <c r="O8" s="17">
        <f t="shared" ref="O8:O13" si="7">P8+Q8+R8+S8</f>
        <v>156200</v>
      </c>
      <c r="P8" s="19">
        <f>会师镇!P8+丁沟!P8+中川!P8+新添!P8+侯川!P8+党岘!P8+杨集!P8+老君!P8+太平!P8+翟所!P8+柴门!P8+八里!P8+平头!P8+韩集!P8+大沟!P8+四房!P8+甘沟!P8+汉岔!P8+新塬!P8+土门!P8+刘寨!P8+草滩!P8+土高!P8+白塬!P8+河畔!P8+郭城驿镇!P8+头寨!P8+新庄!P8</f>
        <v>0</v>
      </c>
      <c r="Q8" s="19">
        <f>会师镇!Q8+丁沟!Q8+中川!Q8+新添!Q8+侯川!Q8+党岘!Q8+杨集!Q8+老君!Q8+太平!Q8+翟所!Q8+柴门!Q8+八里!Q8+平头!Q8+韩集!Q8+大沟!Q8+四房!Q8+甘沟!Q8+汉岔!Q8+新塬!Q8+土门!Q8+刘寨!Q8+草滩!Q8+土高!Q8+白塬!Q8+河畔!Q8+郭城驿镇!Q8+头寨!Q8+新庄!Q8</f>
        <v>0</v>
      </c>
      <c r="R8" s="19">
        <f>会师镇!R8+丁沟!R8+中川!R8+新添!R8+侯川!R8+党岘!R8+杨集!R8+老君!R8+太平!R8+翟所!R8+柴门!R8+八里!R8+平头!R8+韩集!R8+大沟!R8+四房!R8+甘沟!R8+汉岔!R8+新塬!R8+土门!R8+刘寨!R8+草滩!R8+土高!R8+白塬!R8+河畔!R8+郭城驿镇!R8+头寨!R8+新庄!R8</f>
        <v>0</v>
      </c>
      <c r="S8" s="19">
        <f>会师镇!S8+丁沟!S8+中川!S8+新添!S8+侯川!S8+党岘!S8+杨集!S8+老君!S8+太平!S8+翟所!S8+柴门!S8+八里!S8+平头!S8+韩集!S8+大沟!S8+四房!S8+甘沟!S8+汉岔!S8+新塬!S8+土门!S8+刘寨!S8+草滩!S8+土高!S8+白塬!S8+河畔!S8+郭城驿镇!S8+头寨!S8+新庄!S8</f>
        <v>156200</v>
      </c>
      <c r="T8" s="19">
        <f>会师镇!T8+丁沟!T8+中川!T8+新添!T8+侯川!T8+党岘!T8+杨集!T8+老君!T8+太平!T8+翟所!T8+柴门!T8+八里!T8+平头!T8+韩集!T8+大沟!T8+四房!T8+甘沟!T8+汉岔!T8+新塬!T8+土门!T8+刘寨!T8+草滩!T8+土高!T8+白塬!T8+河畔!T8+郭城驿镇!T8+头寨!T8+新庄!T8</f>
        <v>0</v>
      </c>
      <c r="U8" s="19">
        <f>会师镇!U8+丁沟!U8+中川!U8+新添!U8+侯川!U8+党岘!U8+杨集!U8+老君!U8+太平!U8+翟所!U8+柴门!U8+八里!U8+平头!U8+韩集!U8+大沟!U8+四房!U8+甘沟!U8+汉岔!U8+新塬!U8+土门!U8+刘寨!U8+草滩!U8+土高!U8+白塬!U8+河畔!U8+郭城驿镇!U8+头寨!U8+新庄!U8</f>
        <v>3096</v>
      </c>
      <c r="V8" s="17">
        <f t="shared" ref="V8:V13" si="8">W8+AD8+AL8+AM8</f>
        <v>0</v>
      </c>
      <c r="W8" s="22">
        <f t="shared" ref="W8:W13" si="9">X8+Y8+AC8</f>
        <v>0</v>
      </c>
      <c r="X8" s="19">
        <f>会师镇!X8+丁沟!X8+中川!X8+新添!X8+侯川!X8+党岘!X8+杨集!X8+老君!X8+太平!X8+翟所!X8+柴门!X8+八里!X8+平头!X8+韩集!X8+大沟!X8+四房!X8+甘沟!X8+汉岔!X8+新塬!X8+土门!X8+刘寨!X8+草滩!X8+土高!X8+白塬!X8+河畔!X8+郭城驿镇!X8+头寨!X8+新庄!X8</f>
        <v>0</v>
      </c>
      <c r="Y8" s="17">
        <f t="shared" ref="Y8:Y13" si="10">Z8+AA8+AB8</f>
        <v>0</v>
      </c>
      <c r="Z8" s="19">
        <f>会师镇!Z8+丁沟!Z8+中川!Z8+新添!Z8+侯川!Z8+党岘!Z8+杨集!Z8+老君!Z8+太平!Z8+翟所!Z8+柴门!Z8+八里!Z8+平头!Z8+韩集!Z8+大沟!Z8+四房!Z8+甘沟!Z8+汉岔!Z8+新塬!Z8+土门!Z8+刘寨!Z8+草滩!Z8+土高!Z8+白塬!Z8+河畔!Z8+郭城驿镇!Z8+头寨!Z8+新庄!Z8</f>
        <v>0</v>
      </c>
      <c r="AA8" s="19">
        <f>会师镇!AA8+丁沟!AA8+中川!AA8+新添!AA8+侯川!AA8+党岘!AA8+杨集!AA8+老君!AA8+太平!AA8+翟所!AA8+柴门!AA8+八里!AA8+平头!AA8+韩集!AA8+大沟!AA8+四房!AA8+甘沟!AA8+汉岔!AA8+新塬!AA8+土门!AA8+刘寨!AA8+草滩!AA8+土高!AA8+白塬!AA8+河畔!AA8+郭城驿镇!AA8+头寨!AA8+新庄!AA8</f>
        <v>0</v>
      </c>
      <c r="AB8" s="19">
        <f>会师镇!AB8+丁沟!AB8+中川!AB8+新添!AB8+侯川!AB8+党岘!AB8+杨集!AB8+老君!AB8+太平!AB8+翟所!AB8+柴门!AB8+八里!AB8+平头!AB8+韩集!AB8+大沟!AB8+四房!AB8+甘沟!AB8+汉岔!AB8+新塬!AB8+土门!AB8+刘寨!AB8+草滩!AB8+土高!AB8+白塬!AB8+河畔!AB8+郭城驿镇!AB8+头寨!AB8+新庄!AB8</f>
        <v>0</v>
      </c>
      <c r="AC8" s="19">
        <f>会师镇!AC8+丁沟!AC8+中川!AC8+新添!AC8+侯川!AC8+党岘!AC8+杨集!AC8+老君!AC8+太平!AC8+翟所!AC8+柴门!AC8+八里!AC8+平头!AC8+韩集!AC8+大沟!AC8+四房!AC8+甘沟!AC8+汉岔!AC8+新塬!AC8+土门!AC8+刘寨!AC8+草滩!AC8+土高!AC8+白塬!AC8+河畔!AC8+郭城驿镇!AC8+头寨!AC8+新庄!AC8</f>
        <v>0</v>
      </c>
      <c r="AD8" s="17">
        <f t="shared" ref="AD8:AD13" si="11">AE8+AF8+AG8</f>
        <v>0</v>
      </c>
      <c r="AE8" s="19">
        <f>会师镇!AE8+丁沟!AE8+中川!AE8+新添!AE8+侯川!AE8+党岘!AE8+杨集!AE8+老君!AE8+太平!AE8+翟所!AE8+柴门!AE8+八里!AE8+平头!AE8+韩集!AE8+大沟!AE8+四房!AE8+甘沟!AE8+汉岔!AE8+新塬!AE8+土门!AE8+刘寨!AE8+草滩!AE8+土高!AE8+白塬!AE8+河畔!AE8+郭城驿镇!AE8+头寨!AE8+新庄!AE8</f>
        <v>0</v>
      </c>
      <c r="AF8" s="19">
        <f>会师镇!AF8+丁沟!AF8+中川!AF8+新添!AF8+侯川!AF8+党岘!AF8+杨集!AF8+老君!AF8+太平!AF8+翟所!AF8+柴门!AF8+八里!AF8+平头!AF8+韩集!AF8+大沟!AF8+四房!AF8+甘沟!AF8+汉岔!AF8+新塬!AF8+土门!AF8+刘寨!AF8+草滩!AF8+土高!AF8+白塬!AF8+河畔!AF8+郭城驿镇!AF8+头寨!AF8+新庄!AF8</f>
        <v>0</v>
      </c>
      <c r="AG8" s="17">
        <f t="shared" ref="AG8:AG13" si="12">AH8+AI8+AJ8+AK8</f>
        <v>0</v>
      </c>
      <c r="AH8" s="19">
        <f>会师镇!AH8+丁沟!AH8+中川!AH8+新添!AH8+侯川!AH8+党岘!AH8+杨集!AH8+老君!AH8+太平!AH8+翟所!AH8+柴门!AH8+八里!AH8+平头!AH8+韩集!AH8+大沟!AH8+四房!AH8+甘沟!AH8+汉岔!AH8+新塬!AH8+土门!AH8+刘寨!AH8+草滩!AH8+土高!AH8+白塬!AH8+河畔!AH8+郭城驿镇!AH8+头寨!AH8+新庄!AH8</f>
        <v>0</v>
      </c>
      <c r="AI8" s="19">
        <f>会师镇!AI8+丁沟!AI8+中川!AI8+新添!AI8+侯川!AI8+党岘!AI8+杨集!AI8+老君!AI8+太平!AI8+翟所!AI8+柴门!AI8+八里!AI8+平头!AI8+韩集!AI8+大沟!AI8+四房!AI8+甘沟!AI8+汉岔!AI8+新塬!AI8+土门!AI8+刘寨!AI8+草滩!AI8+土高!AI8+白塬!AI8+河畔!AI8+郭城驿镇!AI8+头寨!AI8+新庄!AI8</f>
        <v>0</v>
      </c>
      <c r="AJ8" s="19">
        <f>会师镇!AJ8+丁沟!AJ8+中川!AJ8+新添!AJ8+侯川!AJ8+党岘!AJ8+杨集!AJ8+老君!AJ8+太平!AJ8+翟所!AJ8+柴门!AJ8+八里!AJ8+平头!AJ8+韩集!AJ8+大沟!AJ8+四房!AJ8+甘沟!AJ8+汉岔!AJ8+新塬!AJ8+土门!AJ8+刘寨!AJ8+草滩!AJ8+土高!AJ8+白塬!AJ8+河畔!AJ8+郭城驿镇!AJ8+头寨!AJ8+新庄!AJ8</f>
        <v>0</v>
      </c>
      <c r="AK8" s="19">
        <f>会师镇!AK8+丁沟!AK8+中川!AK8+新添!AK8+侯川!AK8+党岘!AK8+杨集!AK8+老君!AK8+太平!AK8+翟所!AK8+柴门!AK8+八里!AK8+平头!AK8+韩集!AK8+大沟!AK8+四房!AK8+甘沟!AK8+汉岔!AK8+新塬!AK8+土门!AK8+刘寨!AK8+草滩!AK8+土高!AK8+白塬!AK8+河畔!AK8+郭城驿镇!AK8+头寨!AK8+新庄!AK8</f>
        <v>0</v>
      </c>
      <c r="AL8" s="19">
        <f>会师镇!AL8+丁沟!AL8+中川!AL8+新添!AL8+侯川!AL8+党岘!AL8+杨集!AL8+老君!AL8+太平!AL8+翟所!AL8+柴门!AL8+八里!AL8+平头!AL8+韩集!AL8+大沟!AL8+四房!AL8+甘沟!AL8+汉岔!AL8+新塬!AL8+土门!AL8+刘寨!AL8+草滩!AL8+土高!AL8+白塬!AL8+河畔!AL8+郭城驿镇!AL8+头寨!AL8+新庄!AL8</f>
        <v>0</v>
      </c>
      <c r="AM8" s="19">
        <f>会师镇!AM8+丁沟!AM8+中川!AM8+新添!AM8+侯川!AM8+党岘!AM8+杨集!AM8+老君!AM8+太平!AM8+翟所!AM8+柴门!AM8+八里!AM8+平头!AM8+韩集!AM8+大沟!AM8+四房!AM8+甘沟!AM8+汉岔!AM8+新塬!AM8+土门!AM8+刘寨!AM8+草滩!AM8+土高!AM8+白塬!AM8+河畔!AM8+郭城驿镇!AM8+头寨!AM8+新庄!AM8</f>
        <v>0</v>
      </c>
      <c r="AN8" s="17">
        <f t="shared" ref="AN8:AN13" si="13">AQ8+AR8+AS8+AT8+AU8+AV8+AW8</f>
        <v>27078142.368</v>
      </c>
      <c r="AO8" s="19">
        <f>会师镇!AO8+丁沟!AO8+中川!AO8+新添!AO8+侯川!AO8+党岘!AO8+杨集!AO8+老君!AO8+太平!AO8+翟所!AO8+柴门!AO8+八里!AO8+平头!AO8+韩集!AO8+大沟!AO8+四房!AO8+甘沟!AO8+汉岔!AO8+新塬!AO8+土门!AO8+刘寨!AO8+草滩!AO8+土高!AO8+白塬!AO8+河畔!AO8+郭城驿镇!AO8+头寨!AO8+新庄!AO8</f>
        <v>3795000</v>
      </c>
      <c r="AP8" s="19">
        <f>会师镇!AP8+丁沟!AP8+中川!AP8+新添!AP8+侯川!AP8+党岘!AP8+杨集!AP8+老君!AP8+太平!AP8+翟所!AP8+柴门!AP8+八里!AP8+平头!AP8+韩集!AP8+大沟!AP8+四房!AP8+甘沟!AP8+汉岔!AP8+新塬!AP8+土门!AP8+刘寨!AP8+草滩!AP8+土高!AP8+白塬!AP8+河畔!AP8+郭城驿镇!AP8+头寨!AP8+新庄!AP8</f>
        <v>14000000</v>
      </c>
      <c r="AQ8" s="19">
        <f>会师镇!AQ8+丁沟!AQ8+中川!AQ8+新添!AQ8+侯川!AQ8+党岘!AQ8+杨集!AQ8+老君!AQ8+太平!AQ8+翟所!AQ8+柴门!AQ8+八里!AQ8+平头!AQ8+韩集!AQ8+大沟!AQ8+四房!AQ8+甘沟!AQ8+汉岔!AQ8+新塬!AQ8+土门!AQ8+刘寨!AQ8+草滩!AQ8+土高!AQ8+白塬!AQ8+河畔!AQ8+郭城驿镇!AQ8+头寨!AQ8+新庄!AQ8</f>
        <v>19895890</v>
      </c>
      <c r="AR8" s="19">
        <f>会师镇!AR8+丁沟!AR8+中川!AR8+新添!AR8+侯川!AR8+党岘!AR8+杨集!AR8+老君!AR8+太平!AR8+翟所!AR8+柴门!AR8+八里!AR8+平头!AR8+韩集!AR8+大沟!AR8+四房!AR8+甘沟!AR8+汉岔!AR8+新塬!AR8+土门!AR8+刘寨!AR8+草滩!AR8+土高!AR8+白塬!AR8+河畔!AR8+郭城驿镇!AR8+头寨!AR8+新庄!AR8</f>
        <v>1369742.368</v>
      </c>
      <c r="AS8" s="19">
        <f>会师镇!AS8+丁沟!AS8+中川!AS8+新添!AS8+侯川!AS8+党岘!AS8+杨集!AS8+老君!AS8+太平!AS8+翟所!AS8+柴门!AS8+八里!AS8+平头!AS8+韩集!AS8+大沟!AS8+四房!AS8+甘沟!AS8+汉岔!AS8+新塬!AS8+土门!AS8+刘寨!AS8+草滩!AS8+土高!AS8+白塬!AS8+河畔!AS8+郭城驿镇!AS8+头寨!AS8+新庄!AS8</f>
        <v>4764000</v>
      </c>
      <c r="AT8" s="19">
        <f>会师镇!AT8+丁沟!AT8+中川!AT8+新添!AT8+侯川!AT8+党岘!AT8+杨集!AT8+老君!AT8+太平!AT8+翟所!AT8+柴门!AT8+八里!AT8+平头!AT8+韩集!AT8+大沟!AT8+四房!AT8+甘沟!AT8+汉岔!AT8+新塬!AT8+土门!AT8+刘寨!AT8+草滩!AT8+土高!AT8+白塬!AT8+河畔!AT8+郭城驿镇!AT8+头寨!AT8+新庄!AT8</f>
        <v>65720</v>
      </c>
      <c r="AU8" s="19">
        <f>会师镇!AU8+丁沟!AU8+中川!AU8+新添!AU8+侯川!AU8+党岘!AU8+杨集!AU8+老君!AU8+太平!AU8+翟所!AU8+柴门!AU8+八里!AU8+平头!AU8+韩集!AU8+大沟!AU8+四房!AU8+甘沟!AU8+汉岔!AU8+新塬!AU8+土门!AU8+刘寨!AU8+草滩!AU8+土高!AU8+白塬!AU8+河畔!AU8+郭城驿镇!AU8+头寨!AU8+新庄!AU8</f>
        <v>49720</v>
      </c>
      <c r="AV8" s="19">
        <f>会师镇!AV8+丁沟!AV8+中川!AV8+新添!AV8+侯川!AV8+党岘!AV8+杨集!AV8+老君!AV8+太平!AV8+翟所!AV8+柴门!AV8+八里!AV8+平头!AV8+韩集!AV8+大沟!AV8+四房!AV8+甘沟!AV8+汉岔!AV8+新塬!AV8+土门!AV8+刘寨!AV8+草滩!AV8+土高!AV8+白塬!AV8+河畔!AV8+郭城驿镇!AV8+头寨!AV8+新庄!AV8</f>
        <v>843070</v>
      </c>
      <c r="AW8" s="19">
        <f>会师镇!AW8+丁沟!AW8+中川!AW8+新添!AW8+侯川!AW8+党岘!AW8+杨集!AW8+老君!AW8+太平!AW8+翟所!AW8+柴门!AW8+八里!AW8+平头!AW8+韩集!AW8+大沟!AW8+四房!AW8+甘沟!AW8+汉岔!AW8+新塬!AW8+土门!AW8+刘寨!AW8+草滩!AW8+土高!AW8+白塬!AW8+河畔!AW8+郭城驿镇!AW8+头寨!AW8+新庄!AW8</f>
        <v>90000</v>
      </c>
      <c r="AX8" s="17">
        <f t="shared" ref="AX8:AX13" si="14">AY8</f>
        <v>602766</v>
      </c>
      <c r="AY8" s="19">
        <f>会师镇!AY8+丁沟!AY8+中川!AY8+新添!AY8+侯川!AY8+党岘!AY8+杨集!AY8+老君!AY8+太平!AY8+翟所!AY8+柴门!AY8+八里!AY8+平头!AY8+韩集!AY8+大沟!AY8+四房!AY8+甘沟!AY8+汉岔!AY8+新塬!AY8+土门!AY8+刘寨!AY8+草滩!AY8+土高!AY8+白塬!AY8+河畔!AY8+郭城驿镇!AY8+头寨!AY8+新庄!AY8</f>
        <v>602766</v>
      </c>
      <c r="AZ8" s="25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="4" customFormat="1" ht="36" customHeight="1" spans="1:235">
      <c r="A9" s="15">
        <v>2010350</v>
      </c>
      <c r="B9" s="15" t="s">
        <v>93</v>
      </c>
      <c r="C9" s="17">
        <f t="shared" si="2"/>
        <v>90126635</v>
      </c>
      <c r="D9" s="17">
        <f t="shared" si="3"/>
        <v>0</v>
      </c>
      <c r="E9" s="17">
        <f t="shared" si="4"/>
        <v>0</v>
      </c>
      <c r="F9" s="19">
        <f>会师镇!F9+丁沟!F9+中川!F9+新添!F9+侯川!F9+党岘!F9+杨集!F9+老君!F9+太平!F9+翟所!F9+柴门!F9+八里!F9+平头!F9+韩集!F9+大沟!F9+四房!F9+甘沟!F9+汉岔!F9+新塬!F9+土门!F9+刘寨!F9+草滩!F9+土高!F9+白塬!F9+河畔!F9+郭城驿镇!F9+头寨!F9+新庄!F9</f>
        <v>0</v>
      </c>
      <c r="G9" s="17">
        <f t="shared" si="5"/>
        <v>0</v>
      </c>
      <c r="H9" s="19">
        <f>会师镇!H9+丁沟!H9+中川!H9+新添!H9+侯川!H9+党岘!H9+杨集!H9+老君!H9+太平!H9+翟所!H9+柴门!H9+八里!H9+平头!H9+韩集!H9+大沟!H9+四房!H9+甘沟!H9+汉岔!H9+新塬!H9+土门!H9+刘寨!H9+草滩!H9+土高!H9+白塬!H9+河畔!H9+郭城驿镇!H9+头寨!H9+新庄!H9</f>
        <v>0</v>
      </c>
      <c r="I9" s="19">
        <f>会师镇!I9+丁沟!I9+中川!I9+新添!I9+侯川!I9+党岘!I9+杨集!I9+老君!I9+太平!I9+翟所!I9+柴门!I9+八里!I9+平头!I9+韩集!I9+大沟!I9+四房!I9+甘沟!I9+汉岔!I9+新塬!I9+土门!I9+刘寨!I9+草滩!I9+土高!I9+白塬!I9+河畔!I9+郭城驿镇!I9+头寨!I9+新庄!I9</f>
        <v>0</v>
      </c>
      <c r="J9" s="19">
        <f>会师镇!J9+丁沟!J9+中川!J9+新添!J9+侯川!J9+党岘!J9+杨集!J9+老君!J9+太平!J9+翟所!J9+柴门!J9+八里!J9+平头!J9+韩集!J9+大沟!J9+四房!J9+甘沟!J9+汉岔!J9+新塬!J9+土门!J9+刘寨!J9+草滩!J9+土高!J9+白塬!J9+河畔!J9+郭城驿镇!J9+头寨!J9+新庄!J9</f>
        <v>0</v>
      </c>
      <c r="K9" s="19">
        <f>会师镇!K9+丁沟!K9+中川!K9+新添!K9+侯川!K9+党岘!K9+杨集!K9+老君!K9+太平!K9+翟所!K9+柴门!K9+八里!K9+平头!K9+韩集!K9+大沟!K9+四房!K9+甘沟!K9+汉岔!K9+新塬!K9+土门!K9+刘寨!K9+草滩!K9+土高!K9+白塬!K9+河畔!K9+郭城驿镇!K9+头寨!K9+新庄!K9</f>
        <v>0</v>
      </c>
      <c r="L9" s="17">
        <f t="shared" si="6"/>
        <v>0</v>
      </c>
      <c r="M9" s="19">
        <f>会师镇!M9+丁沟!M9+中川!M9+新添!M9+侯川!M9+党岘!M9+杨集!M9+老君!M9+太平!M9+翟所!M9+柴门!M9+八里!M9+平头!M9+韩集!M9+大沟!M9+四房!M9+甘沟!M9+汉岔!M9+新塬!M9+土门!M9+刘寨!M9+草滩!M9+土高!M9+白塬!M9+河畔!M9+郭城驿镇!M9+头寨!M9+新庄!M9</f>
        <v>0</v>
      </c>
      <c r="N9" s="19">
        <f>会师镇!N9+丁沟!N9+中川!N9+新添!N9+侯川!N9+党岘!N9+杨集!N9+老君!N9+太平!N9+翟所!N9+柴门!N9+八里!N9+平头!N9+韩集!N9+大沟!N9+四房!N9+甘沟!N9+汉岔!N9+新塬!N9+土门!N9+刘寨!N9+草滩!N9+土高!N9+白塬!N9+河畔!N9+郭城驿镇!N9+头寨!N9+新庄!N9</f>
        <v>0</v>
      </c>
      <c r="O9" s="17">
        <f t="shared" si="7"/>
        <v>0</v>
      </c>
      <c r="P9" s="19">
        <f>会师镇!P9+丁沟!P9+中川!P9+新添!P9+侯川!P9+党岘!P9+杨集!P9+老君!P9+太平!P9+翟所!P9+柴门!P9+八里!P9+平头!P9+韩集!P9+大沟!P9+四房!P9+甘沟!P9+汉岔!P9+新塬!P9+土门!P9+刘寨!P9+草滩!P9+土高!P9+白塬!P9+河畔!P9+郭城驿镇!P9+头寨!P9+新庄!P9</f>
        <v>0</v>
      </c>
      <c r="Q9" s="19">
        <f>会师镇!Q9+丁沟!Q9+中川!Q9+新添!Q9+侯川!Q9+党岘!Q9+杨集!Q9+老君!Q9+太平!Q9+翟所!Q9+柴门!Q9+八里!Q9+平头!Q9+韩集!Q9+大沟!Q9+四房!Q9+甘沟!Q9+汉岔!Q9+新塬!Q9+土门!Q9+刘寨!Q9+草滩!Q9+土高!Q9+白塬!Q9+河畔!Q9+郭城驿镇!Q9+头寨!Q9+新庄!Q9</f>
        <v>0</v>
      </c>
      <c r="R9" s="19">
        <f>会师镇!R9+丁沟!R9+中川!R9+新添!R9+侯川!R9+党岘!R9+杨集!R9+老君!R9+太平!R9+翟所!R9+柴门!R9+八里!R9+平头!R9+韩集!R9+大沟!R9+四房!R9+甘沟!R9+汉岔!R9+新塬!R9+土门!R9+刘寨!R9+草滩!R9+土高!R9+白塬!R9+河畔!R9+郭城驿镇!R9+头寨!R9+新庄!R9</f>
        <v>0</v>
      </c>
      <c r="S9" s="19">
        <f>会师镇!S9+丁沟!S9+中川!S9+新添!S9+侯川!S9+党岘!S9+杨集!S9+老君!S9+太平!S9+翟所!S9+柴门!S9+八里!S9+平头!S9+韩集!S9+大沟!S9+四房!S9+甘沟!S9+汉岔!S9+新塬!S9+土门!S9+刘寨!S9+草滩!S9+土高!S9+白塬!S9+河畔!S9+郭城驿镇!S9+头寨!S9+新庄!S9</f>
        <v>0</v>
      </c>
      <c r="T9" s="19">
        <f>会师镇!T9+丁沟!T9+中川!T9+新添!T9+侯川!T9+党岘!T9+杨集!T9+老君!T9+太平!T9+翟所!T9+柴门!T9+八里!T9+平头!T9+韩集!T9+大沟!T9+四房!T9+甘沟!T9+汉岔!T9+新塬!T9+土门!T9+刘寨!T9+草滩!T9+土高!T9+白塬!T9+河畔!T9+郭城驿镇!T9+头寨!T9+新庄!T9</f>
        <v>0</v>
      </c>
      <c r="U9" s="19">
        <f>会师镇!U9+丁沟!U9+中川!U9+新添!U9+侯川!U9+党岘!U9+杨集!U9+老君!U9+太平!U9+翟所!U9+柴门!U9+八里!U9+平头!U9+韩集!U9+大沟!U9+四房!U9+甘沟!U9+汉岔!U9+新塬!U9+土门!U9+刘寨!U9+草滩!U9+土高!U9+白塬!U9+河畔!U9+郭城驿镇!U9+头寨!U9+新庄!U9</f>
        <v>0</v>
      </c>
      <c r="V9" s="17">
        <f t="shared" si="8"/>
        <v>90032789</v>
      </c>
      <c r="W9" s="22">
        <f t="shared" si="9"/>
        <v>87568365</v>
      </c>
      <c r="X9" s="19">
        <f>会师镇!X9+丁沟!X9+中川!X9+新添!X9+侯川!X9+党岘!X9+杨集!X9+老君!X9+太平!X9+翟所!X9+柴门!X9+八里!X9+平头!X9+韩集!X9+大沟!X9+四房!X9+甘沟!X9+汉岔!X9+新塬!X9+土门!X9+刘寨!X9+草滩!X9+土高!X9+白塬!X9+河畔!X9+郭城驿镇!X9+头寨!X9+新庄!X9</f>
        <v>42695412</v>
      </c>
      <c r="Y9" s="17">
        <f t="shared" si="10"/>
        <v>41315002</v>
      </c>
      <c r="Z9" s="19">
        <f>会师镇!Z9+丁沟!Z9+中川!Z9+新添!Z9+侯川!Z9+党岘!Z9+杨集!Z9+老君!Z9+太平!Z9+翟所!Z9+柴门!Z9+八里!Z9+平头!Z9+韩集!Z9+大沟!Z9+四房!Z9+甘沟!Z9+汉岔!Z9+新塬!Z9+土门!Z9+刘寨!Z9+草滩!Z9+土高!Z9+白塬!Z9+河畔!Z9+郭城驿镇!Z9+头寨!Z9+新庄!Z9</f>
        <v>34935702</v>
      </c>
      <c r="AA9" s="19">
        <f>会师镇!AA9+丁沟!AA9+中川!AA9+新添!AA9+侯川!AA9+党岘!AA9+杨集!AA9+老君!AA9+太平!AA9+翟所!AA9+柴门!AA9+八里!AA9+平头!AA9+韩集!AA9+大沟!AA9+四房!AA9+甘沟!AA9+汉岔!AA9+新塬!AA9+土门!AA9+刘寨!AA9+草滩!AA9+土高!AA9+白塬!AA9+河畔!AA9+郭城驿镇!AA9+头寨!AA9+新庄!AA9</f>
        <v>2476400</v>
      </c>
      <c r="AB9" s="19">
        <f>会师镇!AB9+丁沟!AB9+中川!AB9+新添!AB9+侯川!AB9+党岘!AB9+杨集!AB9+老君!AB9+太平!AB9+翟所!AB9+柴门!AB9+八里!AB9+平头!AB9+韩集!AB9+大沟!AB9+四房!AB9+甘沟!AB9+汉岔!AB9+新塬!AB9+土门!AB9+刘寨!AB9+草滩!AB9+土高!AB9+白塬!AB9+河畔!AB9+郭城驿镇!AB9+头寨!AB9+新庄!AB9</f>
        <v>3902900</v>
      </c>
      <c r="AC9" s="19">
        <f>会师镇!AC9+丁沟!AC9+中川!AC9+新添!AC9+侯川!AC9+党岘!AC9+杨集!AC9+老君!AC9+太平!AC9+翟所!AC9+柴门!AC9+八里!AC9+平头!AC9+韩集!AC9+大沟!AC9+四房!AC9+甘沟!AC9+汉岔!AC9+新塬!AC9+土门!AC9+刘寨!AC9+草滩!AC9+土高!AC9+白塬!AC9+河畔!AC9+郭城驿镇!AC9+头寨!AC9+新庄!AC9</f>
        <v>3557951</v>
      </c>
      <c r="AD9" s="17">
        <f t="shared" si="11"/>
        <v>89000</v>
      </c>
      <c r="AE9" s="19">
        <f>会师镇!AE9+丁沟!AE9+中川!AE9+新添!AE9+侯川!AE9+党岘!AE9+杨集!AE9+老君!AE9+太平!AE9+翟所!AE9+柴门!AE9+八里!AE9+平头!AE9+韩集!AE9+大沟!AE9+四房!AE9+甘沟!AE9+汉岔!AE9+新塬!AE9+土门!AE9+刘寨!AE9+草滩!AE9+土高!AE9+白塬!AE9+河畔!AE9+郭城驿镇!AE9+头寨!AE9+新庄!AE9</f>
        <v>0</v>
      </c>
      <c r="AF9" s="19">
        <f>会师镇!AF9+丁沟!AF9+中川!AF9+新添!AF9+侯川!AF9+党岘!AF9+杨集!AF9+老君!AF9+太平!AF9+翟所!AF9+柴门!AF9+八里!AF9+平头!AF9+韩集!AF9+大沟!AF9+四房!AF9+甘沟!AF9+汉岔!AF9+新塬!AF9+土门!AF9+刘寨!AF9+草滩!AF9+土高!AF9+白塬!AF9+河畔!AF9+郭城驿镇!AF9+头寨!AF9+新庄!AF9</f>
        <v>0</v>
      </c>
      <c r="AG9" s="17">
        <f t="shared" si="12"/>
        <v>89000</v>
      </c>
      <c r="AH9" s="19">
        <f>会师镇!AH9+丁沟!AH9+中川!AH9+新添!AH9+侯川!AH9+党岘!AH9+杨集!AH9+老君!AH9+太平!AH9+翟所!AH9+柴门!AH9+八里!AH9+平头!AH9+韩集!AH9+大沟!AH9+四房!AH9+甘沟!AH9+汉岔!AH9+新塬!AH9+土门!AH9+刘寨!AH9+草滩!AH9+土高!AH9+白塬!AH9+河畔!AH9+郭城驿镇!AH9+头寨!AH9+新庄!AH9</f>
        <v>0</v>
      </c>
      <c r="AI9" s="19">
        <f>会师镇!AI9+丁沟!AI9+中川!AI9+新添!AI9+侯川!AI9+党岘!AI9+杨集!AI9+老君!AI9+太平!AI9+翟所!AI9+柴门!AI9+八里!AI9+平头!AI9+韩集!AI9+大沟!AI9+四房!AI9+甘沟!AI9+汉岔!AI9+新塬!AI9+土门!AI9+刘寨!AI9+草滩!AI9+土高!AI9+白塬!AI9+河畔!AI9+郭城驿镇!AI9+头寨!AI9+新庄!AI9</f>
        <v>0</v>
      </c>
      <c r="AJ9" s="19">
        <f>会师镇!AJ9+丁沟!AJ9+中川!AJ9+新添!AJ9+侯川!AJ9+党岘!AJ9+杨集!AJ9+老君!AJ9+太平!AJ9+翟所!AJ9+柴门!AJ9+八里!AJ9+平头!AJ9+韩集!AJ9+大沟!AJ9+四房!AJ9+甘沟!AJ9+汉岔!AJ9+新塬!AJ9+土门!AJ9+刘寨!AJ9+草滩!AJ9+土高!AJ9+白塬!AJ9+河畔!AJ9+郭城驿镇!AJ9+头寨!AJ9+新庄!AJ9</f>
        <v>0</v>
      </c>
      <c r="AK9" s="19">
        <f>会师镇!AK9+丁沟!AK9+中川!AK9+新添!AK9+侯川!AK9+党岘!AK9+杨集!AK9+老君!AK9+太平!AK9+翟所!AK9+柴门!AK9+八里!AK9+平头!AK9+韩集!AK9+大沟!AK9+四房!AK9+甘沟!AK9+汉岔!AK9+新塬!AK9+土门!AK9+刘寨!AK9+草滩!AK9+土高!AK9+白塬!AK9+河畔!AK9+郭城驿镇!AK9+头寨!AK9+新庄!AK9</f>
        <v>89000</v>
      </c>
      <c r="AL9" s="19">
        <f>会师镇!AL9+丁沟!AL9+中川!AL9+新添!AL9+侯川!AL9+党岘!AL9+杨集!AL9+老君!AL9+太平!AL9+翟所!AL9+柴门!AL9+八里!AL9+平头!AL9+韩集!AL9+大沟!AL9+四房!AL9+甘沟!AL9+汉岔!AL9+新塬!AL9+土门!AL9+刘寨!AL9+草滩!AL9+土高!AL9+白塬!AL9+河畔!AL9+郭城驿镇!AL9+头寨!AL9+新庄!AL9</f>
        <v>0</v>
      </c>
      <c r="AM9" s="19">
        <f>会师镇!AM9+丁沟!AM9+中川!AM9+新添!AM9+侯川!AM9+党岘!AM9+杨集!AM9+老君!AM9+太平!AM9+翟所!AM9+柴门!AM9+八里!AM9+平头!AM9+韩集!AM9+大沟!AM9+四房!AM9+甘沟!AM9+汉岔!AM9+新塬!AM9+土门!AM9+刘寨!AM9+草滩!AM9+土高!AM9+白塬!AM9+河畔!AM9+郭城驿镇!AM9+头寨!AM9+新庄!AM9</f>
        <v>2375424</v>
      </c>
      <c r="AN9" s="17">
        <f t="shared" si="13"/>
        <v>0</v>
      </c>
      <c r="AO9" s="19">
        <f>会师镇!AO9+丁沟!AO9+中川!AO9+新添!AO9+侯川!AO9+党岘!AO9+杨集!AO9+老君!AO9+太平!AO9+翟所!AO9+柴门!AO9+八里!AO9+平头!AO9+韩集!AO9+大沟!AO9+四房!AO9+甘沟!AO9+汉岔!AO9+新塬!AO9+土门!AO9+刘寨!AO9+草滩!AO9+土高!AO9+白塬!AO9+河畔!AO9+郭城驿镇!AO9+头寨!AO9+新庄!AO9</f>
        <v>0</v>
      </c>
      <c r="AP9" s="19">
        <f>会师镇!AP9+丁沟!AP9+中川!AP9+新添!AP9+侯川!AP9+党岘!AP9+杨集!AP9+老君!AP9+太平!AP9+翟所!AP9+柴门!AP9+八里!AP9+平头!AP9+韩集!AP9+大沟!AP9+四房!AP9+甘沟!AP9+汉岔!AP9+新塬!AP9+土门!AP9+刘寨!AP9+草滩!AP9+土高!AP9+白塬!AP9+河畔!AP9+郭城驿镇!AP9+头寨!AP9+新庄!AP9</f>
        <v>0</v>
      </c>
      <c r="AQ9" s="19">
        <f>会师镇!AQ9+丁沟!AQ9+中川!AQ9+新添!AQ9+侯川!AQ9+党岘!AQ9+杨集!AQ9+老君!AQ9+太平!AQ9+翟所!AQ9+柴门!AQ9+八里!AQ9+平头!AQ9+韩集!AQ9+大沟!AQ9+四房!AQ9+甘沟!AQ9+汉岔!AQ9+新塬!AQ9+土门!AQ9+刘寨!AQ9+草滩!AQ9+土高!AQ9+白塬!AQ9+河畔!AQ9+郭城驿镇!AQ9+头寨!AQ9+新庄!AQ9</f>
        <v>0</v>
      </c>
      <c r="AR9" s="19">
        <f>会师镇!AR9+丁沟!AR9+中川!AR9+新添!AR9+侯川!AR9+党岘!AR9+杨集!AR9+老君!AR9+太平!AR9+翟所!AR9+柴门!AR9+八里!AR9+平头!AR9+韩集!AR9+大沟!AR9+四房!AR9+甘沟!AR9+汉岔!AR9+新塬!AR9+土门!AR9+刘寨!AR9+草滩!AR9+土高!AR9+白塬!AR9+河畔!AR9+郭城驿镇!AR9+头寨!AR9+新庄!AR9</f>
        <v>0</v>
      </c>
      <c r="AS9" s="19">
        <f>会师镇!AS9+丁沟!AS9+中川!AS9+新添!AS9+侯川!AS9+党岘!AS9+杨集!AS9+老君!AS9+太平!AS9+翟所!AS9+柴门!AS9+八里!AS9+平头!AS9+韩集!AS9+大沟!AS9+四房!AS9+甘沟!AS9+汉岔!AS9+新塬!AS9+土门!AS9+刘寨!AS9+草滩!AS9+土高!AS9+白塬!AS9+河畔!AS9+郭城驿镇!AS9+头寨!AS9+新庄!AS9</f>
        <v>0</v>
      </c>
      <c r="AT9" s="19">
        <f>会师镇!AT9+丁沟!AT9+中川!AT9+新添!AT9+侯川!AT9+党岘!AT9+杨集!AT9+老君!AT9+太平!AT9+翟所!AT9+柴门!AT9+八里!AT9+平头!AT9+韩集!AT9+大沟!AT9+四房!AT9+甘沟!AT9+汉岔!AT9+新塬!AT9+土门!AT9+刘寨!AT9+草滩!AT9+土高!AT9+白塬!AT9+河畔!AT9+郭城驿镇!AT9+头寨!AT9+新庄!AT9</f>
        <v>0</v>
      </c>
      <c r="AU9" s="19">
        <f>会师镇!AU9+丁沟!AU9+中川!AU9+新添!AU9+侯川!AU9+党岘!AU9+杨集!AU9+老君!AU9+太平!AU9+翟所!AU9+柴门!AU9+八里!AU9+平头!AU9+韩集!AU9+大沟!AU9+四房!AU9+甘沟!AU9+汉岔!AU9+新塬!AU9+土门!AU9+刘寨!AU9+草滩!AU9+土高!AU9+白塬!AU9+河畔!AU9+郭城驿镇!AU9+头寨!AU9+新庄!AU9</f>
        <v>0</v>
      </c>
      <c r="AV9" s="19">
        <f>会师镇!AV9+丁沟!AV9+中川!AV9+新添!AV9+侯川!AV9+党岘!AV9+杨集!AV9+老君!AV9+太平!AV9+翟所!AV9+柴门!AV9+八里!AV9+平头!AV9+韩集!AV9+大沟!AV9+四房!AV9+甘沟!AV9+汉岔!AV9+新塬!AV9+土门!AV9+刘寨!AV9+草滩!AV9+土高!AV9+白塬!AV9+河畔!AV9+郭城驿镇!AV9+头寨!AV9+新庄!AV9</f>
        <v>0</v>
      </c>
      <c r="AW9" s="19">
        <f>会师镇!AW9+丁沟!AW9+中川!AW9+新添!AW9+侯川!AW9+党岘!AW9+杨集!AW9+老君!AW9+太平!AW9+翟所!AW9+柴门!AW9+八里!AW9+平头!AW9+韩集!AW9+大沟!AW9+四房!AW9+甘沟!AW9+汉岔!AW9+新塬!AW9+土门!AW9+刘寨!AW9+草滩!AW9+土高!AW9+白塬!AW9+河畔!AW9+郭城驿镇!AW9+头寨!AW9+新庄!AW9</f>
        <v>0</v>
      </c>
      <c r="AX9" s="17">
        <f t="shared" si="14"/>
        <v>93846</v>
      </c>
      <c r="AY9" s="19">
        <f>会师镇!AY9+丁沟!AY9+中川!AY9+新添!AY9+侯川!AY9+党岘!AY9+杨集!AY9+老君!AY9+太平!AY9+翟所!AY9+柴门!AY9+八里!AY9+平头!AY9+韩集!AY9+大沟!AY9+四房!AY9+甘沟!AY9+汉岔!AY9+新塬!AY9+土门!AY9+刘寨!AY9+草滩!AY9+土高!AY9+白塬!AY9+河畔!AY9+郭城驿镇!AY9+头寨!AY9+新庄!AY9</f>
        <v>93846</v>
      </c>
      <c r="AZ9" s="25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="4" customFormat="1" ht="36" customHeight="1" spans="1:235">
      <c r="A10" s="15">
        <v>2080505</v>
      </c>
      <c r="B10" s="15" t="s">
        <v>94</v>
      </c>
      <c r="C10" s="17">
        <f t="shared" si="2"/>
        <v>18626955</v>
      </c>
      <c r="D10" s="17">
        <f t="shared" si="3"/>
        <v>5842267</v>
      </c>
      <c r="E10" s="17">
        <f t="shared" si="4"/>
        <v>0</v>
      </c>
      <c r="F10" s="19">
        <f>会师镇!F10+丁沟!F10+中川!F10+新添!F10+侯川!F10+党岘!F10+杨集!F10+老君!F10+太平!F10+翟所!F10+柴门!F10+八里!F10+平头!F10+韩集!F10+大沟!F10+四房!F10+甘沟!F10+汉岔!F10+新塬!F10+土门!F10+刘寨!F10+草滩!F10+土高!F10+白塬!F10+河畔!F10+郭城驿镇!F10+头寨!F10+新庄!F10</f>
        <v>0</v>
      </c>
      <c r="G10" s="17">
        <f t="shared" si="5"/>
        <v>0</v>
      </c>
      <c r="H10" s="19">
        <f>会师镇!H10+丁沟!H10+中川!H10+新添!H10+侯川!H10+党岘!H10+杨集!H10+老君!H10+太平!H10+翟所!H10+柴门!H10+八里!H10+平头!H10+韩集!H10+大沟!H10+四房!H10+甘沟!H10+汉岔!H10+新塬!H10+土门!H10+刘寨!H10+草滩!H10+土高!H10+白塬!H10+河畔!H10+郭城驿镇!H10+头寨!H10+新庄!H10</f>
        <v>0</v>
      </c>
      <c r="I10" s="19">
        <f>会师镇!I10+丁沟!I10+中川!I10+新添!I10+侯川!I10+党岘!I10+杨集!I10+老君!I10+太平!I10+翟所!I10+柴门!I10+八里!I10+平头!I10+韩集!I10+大沟!I10+四房!I10+甘沟!I10+汉岔!I10+新塬!I10+土门!I10+刘寨!I10+草滩!I10+土高!I10+白塬!I10+河畔!I10+郭城驿镇!I10+头寨!I10+新庄!I10</f>
        <v>0</v>
      </c>
      <c r="J10" s="19">
        <f>会师镇!J10+丁沟!J10+中川!J10+新添!J10+侯川!J10+党岘!J10+杨集!J10+老君!J10+太平!J10+翟所!J10+柴门!J10+八里!J10+平头!J10+韩集!J10+大沟!J10+四房!J10+甘沟!J10+汉岔!J10+新塬!J10+土门!J10+刘寨!J10+草滩!J10+土高!J10+白塬!J10+河畔!J10+郭城驿镇!J10+头寨!J10+新庄!J10</f>
        <v>0</v>
      </c>
      <c r="K10" s="19">
        <f>会师镇!K10+丁沟!K10+中川!K10+新添!K10+侯川!K10+党岘!K10+杨集!K10+老君!K10+太平!K10+翟所!K10+柴门!K10+八里!K10+平头!K10+韩集!K10+大沟!K10+四房!K10+甘沟!K10+汉岔!K10+新塬!K10+土门!K10+刘寨!K10+草滩!K10+土高!K10+白塬!K10+河畔!K10+郭城驿镇!K10+头寨!K10+新庄!K10</f>
        <v>0</v>
      </c>
      <c r="L10" s="17">
        <f t="shared" si="6"/>
        <v>5842267</v>
      </c>
      <c r="M10" s="19">
        <f>会师镇!M10+丁沟!M10+中川!M10+新添!M10+侯川!M10+党岘!M10+杨集!M10+老君!M10+太平!M10+翟所!M10+柴门!M10+八里!M10+平头!M10+韩集!M10+大沟!M10+四房!M10+甘沟!M10+汉岔!M10+新塬!M10+土门!M10+刘寨!M10+草滩!M10+土高!M10+白塬!M10+河畔!M10+郭城驿镇!M10+头寨!M10+新庄!M10</f>
        <v>5842267</v>
      </c>
      <c r="N10" s="19">
        <f>会师镇!N10+丁沟!N10+中川!N10+新添!N10+侯川!N10+党岘!N10+杨集!N10+老君!N10+太平!N10+翟所!N10+柴门!N10+八里!N10+平头!N10+韩集!N10+大沟!N10+四房!N10+甘沟!N10+汉岔!N10+新塬!N10+土门!N10+刘寨!N10+草滩!N10+土高!N10+白塬!N10+河畔!N10+郭城驿镇!N10+头寨!N10+新庄!N10</f>
        <v>0</v>
      </c>
      <c r="O10" s="17">
        <f t="shared" si="7"/>
        <v>0</v>
      </c>
      <c r="P10" s="19">
        <f>会师镇!P10+丁沟!P10+中川!P10+新添!P10+侯川!P10+党岘!P10+杨集!P10+老君!P10+太平!P10+翟所!P10+柴门!P10+八里!P10+平头!P10+韩集!P10+大沟!P10+四房!P10+甘沟!P10+汉岔!P10+新塬!P10+土门!P10+刘寨!P10+草滩!P10+土高!P10+白塬!P10+河畔!P10+郭城驿镇!P10+头寨!P10+新庄!P10</f>
        <v>0</v>
      </c>
      <c r="Q10" s="19">
        <f>会师镇!Q10+丁沟!Q10+中川!Q10+新添!Q10+侯川!Q10+党岘!Q10+杨集!Q10+老君!Q10+太平!Q10+翟所!Q10+柴门!Q10+八里!Q10+平头!Q10+韩集!Q10+大沟!Q10+四房!Q10+甘沟!Q10+汉岔!Q10+新塬!Q10+土门!Q10+刘寨!Q10+草滩!Q10+土高!Q10+白塬!Q10+河畔!Q10+郭城驿镇!Q10+头寨!Q10+新庄!Q10</f>
        <v>0</v>
      </c>
      <c r="R10" s="19">
        <f>会师镇!R10+丁沟!R10+中川!R10+新添!R10+侯川!R10+党岘!R10+杨集!R10+老君!R10+太平!R10+翟所!R10+柴门!R10+八里!R10+平头!R10+韩集!R10+大沟!R10+四房!R10+甘沟!R10+汉岔!R10+新塬!R10+土门!R10+刘寨!R10+草滩!R10+土高!R10+白塬!R10+河畔!R10+郭城驿镇!R10+头寨!R10+新庄!R10</f>
        <v>0</v>
      </c>
      <c r="S10" s="19">
        <f>会师镇!S10+丁沟!S10+中川!S10+新添!S10+侯川!S10+党岘!S10+杨集!S10+老君!S10+太平!S10+翟所!S10+柴门!S10+八里!S10+平头!S10+韩集!S10+大沟!S10+四房!S10+甘沟!S10+汉岔!S10+新塬!S10+土门!S10+刘寨!S10+草滩!S10+土高!S10+白塬!S10+河畔!S10+郭城驿镇!S10+头寨!S10+新庄!S10</f>
        <v>0</v>
      </c>
      <c r="T10" s="19">
        <f>会师镇!T10+丁沟!T10+中川!T10+新添!T10+侯川!T10+党岘!T10+杨集!T10+老君!T10+太平!T10+翟所!T10+柴门!T10+八里!T10+平头!T10+韩集!T10+大沟!T10+四房!T10+甘沟!T10+汉岔!T10+新塬!T10+土门!T10+刘寨!T10+草滩!T10+土高!T10+白塬!T10+河畔!T10+郭城驿镇!T10+头寨!T10+新庄!T10</f>
        <v>0</v>
      </c>
      <c r="U10" s="19">
        <f>会师镇!U10+丁沟!U10+中川!U10+新添!U10+侯川!U10+党岘!U10+杨集!U10+老君!U10+太平!U10+翟所!U10+柴门!U10+八里!U10+平头!U10+韩集!U10+大沟!U10+四房!U10+甘沟!U10+汉岔!U10+新塬!U10+土门!U10+刘寨!U10+草滩!U10+土高!U10+白塬!U10+河畔!U10+郭城驿镇!U10+头寨!U10+新庄!U10</f>
        <v>0</v>
      </c>
      <c r="V10" s="17">
        <f t="shared" si="8"/>
        <v>12784688</v>
      </c>
      <c r="W10" s="22">
        <f t="shared" si="9"/>
        <v>0</v>
      </c>
      <c r="X10" s="19">
        <f>会师镇!X10+丁沟!X10+中川!X10+新添!X10+侯川!X10+党岘!X10+杨集!X10+老君!X10+太平!X10+翟所!X10+柴门!X10+八里!X10+平头!X10+韩集!X10+大沟!X10+四房!X10+甘沟!X10+汉岔!X10+新塬!X10+土门!X10+刘寨!X10+草滩!X10+土高!X10+白塬!X10+河畔!X10+郭城驿镇!X10+头寨!X10+新庄!X10</f>
        <v>0</v>
      </c>
      <c r="Y10" s="17">
        <f t="shared" si="10"/>
        <v>0</v>
      </c>
      <c r="Z10" s="19">
        <f>会师镇!Z10+丁沟!Z10+中川!Z10+新添!Z10+侯川!Z10+党岘!Z10+杨集!Z10+老君!Z10+太平!Z10+翟所!Z10+柴门!Z10+八里!Z10+平头!Z10+韩集!Z10+大沟!Z10+四房!Z10+甘沟!Z10+汉岔!Z10+新塬!Z10+土门!Z10+刘寨!Z10+草滩!Z10+土高!Z10+白塬!Z10+河畔!Z10+郭城驿镇!Z10+头寨!Z10+新庄!Z10</f>
        <v>0</v>
      </c>
      <c r="AA10" s="19">
        <f>会师镇!AA10+丁沟!AA10+中川!AA10+新添!AA10+侯川!AA10+党岘!AA10+杨集!AA10+老君!AA10+太平!AA10+翟所!AA10+柴门!AA10+八里!AA10+平头!AA10+韩集!AA10+大沟!AA10+四房!AA10+甘沟!AA10+汉岔!AA10+新塬!AA10+土门!AA10+刘寨!AA10+草滩!AA10+土高!AA10+白塬!AA10+河畔!AA10+郭城驿镇!AA10+头寨!AA10+新庄!AA10</f>
        <v>0</v>
      </c>
      <c r="AB10" s="19">
        <f>会师镇!AB10+丁沟!AB10+中川!AB10+新添!AB10+侯川!AB10+党岘!AB10+杨集!AB10+老君!AB10+太平!AB10+翟所!AB10+柴门!AB10+八里!AB10+平头!AB10+韩集!AB10+大沟!AB10+四房!AB10+甘沟!AB10+汉岔!AB10+新塬!AB10+土门!AB10+刘寨!AB10+草滩!AB10+土高!AB10+白塬!AB10+河畔!AB10+郭城驿镇!AB10+头寨!AB10+新庄!AB10</f>
        <v>0</v>
      </c>
      <c r="AC10" s="19">
        <f>会师镇!AC10+丁沟!AC10+中川!AC10+新添!AC10+侯川!AC10+党岘!AC10+杨集!AC10+老君!AC10+太平!AC10+翟所!AC10+柴门!AC10+八里!AC10+平头!AC10+韩集!AC10+大沟!AC10+四房!AC10+甘沟!AC10+汉岔!AC10+新塬!AC10+土门!AC10+刘寨!AC10+草滩!AC10+土高!AC10+白塬!AC10+河畔!AC10+郭城驿镇!AC10+头寨!AC10+新庄!AC10</f>
        <v>0</v>
      </c>
      <c r="AD10" s="17">
        <f t="shared" si="11"/>
        <v>12784688</v>
      </c>
      <c r="AE10" s="19">
        <f>会师镇!AE10+丁沟!AE10+中川!AE10+新添!AE10+侯川!AE10+党岘!AE10+杨集!AE10+老君!AE10+太平!AE10+翟所!AE10+柴门!AE10+八里!AE10+平头!AE10+韩集!AE10+大沟!AE10+四房!AE10+甘沟!AE10+汉岔!AE10+新塬!AE10+土门!AE10+刘寨!AE10+草滩!AE10+土高!AE10+白塬!AE10+河畔!AE10+郭城驿镇!AE10+头寨!AE10+新庄!AE10</f>
        <v>12784688</v>
      </c>
      <c r="AF10" s="19">
        <f>会师镇!AF10+丁沟!AF10+中川!AF10+新添!AF10+侯川!AF10+党岘!AF10+杨集!AF10+老君!AF10+太平!AF10+翟所!AF10+柴门!AF10+八里!AF10+平头!AF10+韩集!AF10+大沟!AF10+四房!AF10+甘沟!AF10+汉岔!AF10+新塬!AF10+土门!AF10+刘寨!AF10+草滩!AF10+土高!AF10+白塬!AF10+河畔!AF10+郭城驿镇!AF10+头寨!AF10+新庄!AF10</f>
        <v>0</v>
      </c>
      <c r="AG10" s="17">
        <f t="shared" si="12"/>
        <v>0</v>
      </c>
      <c r="AH10" s="19">
        <f>会师镇!AH10+丁沟!AH10+中川!AH10+新添!AH10+侯川!AH10+党岘!AH10+杨集!AH10+老君!AH10+太平!AH10+翟所!AH10+柴门!AH10+八里!AH10+平头!AH10+韩集!AH10+大沟!AH10+四房!AH10+甘沟!AH10+汉岔!AH10+新塬!AH10+土门!AH10+刘寨!AH10+草滩!AH10+土高!AH10+白塬!AH10+河畔!AH10+郭城驿镇!AH10+头寨!AH10+新庄!AH10</f>
        <v>0</v>
      </c>
      <c r="AI10" s="19">
        <f>会师镇!AI10+丁沟!AI10+中川!AI10+新添!AI10+侯川!AI10+党岘!AI10+杨集!AI10+老君!AI10+太平!AI10+翟所!AI10+柴门!AI10+八里!AI10+平头!AI10+韩集!AI10+大沟!AI10+四房!AI10+甘沟!AI10+汉岔!AI10+新塬!AI10+土门!AI10+刘寨!AI10+草滩!AI10+土高!AI10+白塬!AI10+河畔!AI10+郭城驿镇!AI10+头寨!AI10+新庄!AI10</f>
        <v>0</v>
      </c>
      <c r="AJ10" s="19">
        <f>会师镇!AJ10+丁沟!AJ10+中川!AJ10+新添!AJ10+侯川!AJ10+党岘!AJ10+杨集!AJ10+老君!AJ10+太平!AJ10+翟所!AJ10+柴门!AJ10+八里!AJ10+平头!AJ10+韩集!AJ10+大沟!AJ10+四房!AJ10+甘沟!AJ10+汉岔!AJ10+新塬!AJ10+土门!AJ10+刘寨!AJ10+草滩!AJ10+土高!AJ10+白塬!AJ10+河畔!AJ10+郭城驿镇!AJ10+头寨!AJ10+新庄!AJ10</f>
        <v>0</v>
      </c>
      <c r="AK10" s="19">
        <f>会师镇!AK10+丁沟!AK10+中川!AK10+新添!AK10+侯川!AK10+党岘!AK10+杨集!AK10+老君!AK10+太平!AK10+翟所!AK10+柴门!AK10+八里!AK10+平头!AK10+韩集!AK10+大沟!AK10+四房!AK10+甘沟!AK10+汉岔!AK10+新塬!AK10+土门!AK10+刘寨!AK10+草滩!AK10+土高!AK10+白塬!AK10+河畔!AK10+郭城驿镇!AK10+头寨!AK10+新庄!AK10</f>
        <v>0</v>
      </c>
      <c r="AL10" s="19">
        <f>会师镇!AL10+丁沟!AL10+中川!AL10+新添!AL10+侯川!AL10+党岘!AL10+杨集!AL10+老君!AL10+太平!AL10+翟所!AL10+柴门!AL10+八里!AL10+平头!AL10+韩集!AL10+大沟!AL10+四房!AL10+甘沟!AL10+汉岔!AL10+新塬!AL10+土门!AL10+刘寨!AL10+草滩!AL10+土高!AL10+白塬!AL10+河畔!AL10+郭城驿镇!AL10+头寨!AL10+新庄!AL10</f>
        <v>0</v>
      </c>
      <c r="AM10" s="19">
        <f>会师镇!AM10+丁沟!AM10+中川!AM10+新添!AM10+侯川!AM10+党岘!AM10+杨集!AM10+老君!AM10+太平!AM10+翟所!AM10+柴门!AM10+八里!AM10+平头!AM10+韩集!AM10+大沟!AM10+四房!AM10+甘沟!AM10+汉岔!AM10+新塬!AM10+土门!AM10+刘寨!AM10+草滩!AM10+土高!AM10+白塬!AM10+河畔!AM10+郭城驿镇!AM10+头寨!AM10+新庄!AM10</f>
        <v>0</v>
      </c>
      <c r="AN10" s="17">
        <f t="shared" si="13"/>
        <v>0</v>
      </c>
      <c r="AO10" s="19">
        <f>会师镇!AO10+丁沟!AO10+中川!AO10+新添!AO10+侯川!AO10+党岘!AO10+杨集!AO10+老君!AO10+太平!AO10+翟所!AO10+柴门!AO10+八里!AO10+平头!AO10+韩集!AO10+大沟!AO10+四房!AO10+甘沟!AO10+汉岔!AO10+新塬!AO10+土门!AO10+刘寨!AO10+草滩!AO10+土高!AO10+白塬!AO10+河畔!AO10+郭城驿镇!AO10+头寨!AO10+新庄!AO10</f>
        <v>0</v>
      </c>
      <c r="AP10" s="19">
        <f>会师镇!AP10+丁沟!AP10+中川!AP10+新添!AP10+侯川!AP10+党岘!AP10+杨集!AP10+老君!AP10+太平!AP10+翟所!AP10+柴门!AP10+八里!AP10+平头!AP10+韩集!AP10+大沟!AP10+四房!AP10+甘沟!AP10+汉岔!AP10+新塬!AP10+土门!AP10+刘寨!AP10+草滩!AP10+土高!AP10+白塬!AP10+河畔!AP10+郭城驿镇!AP10+头寨!AP10+新庄!AP10</f>
        <v>0</v>
      </c>
      <c r="AQ10" s="19">
        <f>会师镇!AQ10+丁沟!AQ10+中川!AQ10+新添!AQ10+侯川!AQ10+党岘!AQ10+杨集!AQ10+老君!AQ10+太平!AQ10+翟所!AQ10+柴门!AQ10+八里!AQ10+平头!AQ10+韩集!AQ10+大沟!AQ10+四房!AQ10+甘沟!AQ10+汉岔!AQ10+新塬!AQ10+土门!AQ10+刘寨!AQ10+草滩!AQ10+土高!AQ10+白塬!AQ10+河畔!AQ10+郭城驿镇!AQ10+头寨!AQ10+新庄!AQ10</f>
        <v>0</v>
      </c>
      <c r="AR10" s="19">
        <f>会师镇!AR10+丁沟!AR10+中川!AR10+新添!AR10+侯川!AR10+党岘!AR10+杨集!AR10+老君!AR10+太平!AR10+翟所!AR10+柴门!AR10+八里!AR10+平头!AR10+韩集!AR10+大沟!AR10+四房!AR10+甘沟!AR10+汉岔!AR10+新塬!AR10+土门!AR10+刘寨!AR10+草滩!AR10+土高!AR10+白塬!AR10+河畔!AR10+郭城驿镇!AR10+头寨!AR10+新庄!AR10</f>
        <v>0</v>
      </c>
      <c r="AS10" s="19">
        <f>会师镇!AS10+丁沟!AS10+中川!AS10+新添!AS10+侯川!AS10+党岘!AS10+杨集!AS10+老君!AS10+太平!AS10+翟所!AS10+柴门!AS10+八里!AS10+平头!AS10+韩集!AS10+大沟!AS10+四房!AS10+甘沟!AS10+汉岔!AS10+新塬!AS10+土门!AS10+刘寨!AS10+草滩!AS10+土高!AS10+白塬!AS10+河畔!AS10+郭城驿镇!AS10+头寨!AS10+新庄!AS10</f>
        <v>0</v>
      </c>
      <c r="AT10" s="19">
        <f>会师镇!AT10+丁沟!AT10+中川!AT10+新添!AT10+侯川!AT10+党岘!AT10+杨集!AT10+老君!AT10+太平!AT10+翟所!AT10+柴门!AT10+八里!AT10+平头!AT10+韩集!AT10+大沟!AT10+四房!AT10+甘沟!AT10+汉岔!AT10+新塬!AT10+土门!AT10+刘寨!AT10+草滩!AT10+土高!AT10+白塬!AT10+河畔!AT10+郭城驿镇!AT10+头寨!AT10+新庄!AT10</f>
        <v>0</v>
      </c>
      <c r="AU10" s="19">
        <f>会师镇!AU10+丁沟!AU10+中川!AU10+新添!AU10+侯川!AU10+党岘!AU10+杨集!AU10+老君!AU10+太平!AU10+翟所!AU10+柴门!AU10+八里!AU10+平头!AU10+韩集!AU10+大沟!AU10+四房!AU10+甘沟!AU10+汉岔!AU10+新塬!AU10+土门!AU10+刘寨!AU10+草滩!AU10+土高!AU10+白塬!AU10+河畔!AU10+郭城驿镇!AU10+头寨!AU10+新庄!AU10</f>
        <v>0</v>
      </c>
      <c r="AV10" s="19">
        <f>会师镇!AV10+丁沟!AV10+中川!AV10+新添!AV10+侯川!AV10+党岘!AV10+杨集!AV10+老君!AV10+太平!AV10+翟所!AV10+柴门!AV10+八里!AV10+平头!AV10+韩集!AV10+大沟!AV10+四房!AV10+甘沟!AV10+汉岔!AV10+新塬!AV10+土门!AV10+刘寨!AV10+草滩!AV10+土高!AV10+白塬!AV10+河畔!AV10+郭城驿镇!AV10+头寨!AV10+新庄!AV10</f>
        <v>0</v>
      </c>
      <c r="AW10" s="19">
        <f>会师镇!AW10+丁沟!AW10+中川!AW10+新添!AW10+侯川!AW10+党岘!AW10+杨集!AW10+老君!AW10+太平!AW10+翟所!AW10+柴门!AW10+八里!AW10+平头!AW10+韩集!AW10+大沟!AW10+四房!AW10+甘沟!AW10+汉岔!AW10+新塬!AW10+土门!AW10+刘寨!AW10+草滩!AW10+土高!AW10+白塬!AW10+河畔!AW10+郭城驿镇!AW10+头寨!AW10+新庄!AW10</f>
        <v>0</v>
      </c>
      <c r="AX10" s="17">
        <f t="shared" si="14"/>
        <v>0</v>
      </c>
      <c r="AY10" s="19">
        <f>会师镇!AY10+丁沟!AY10+中川!AY10+新添!AY10+侯川!AY10+党岘!AY10+杨集!AY10+老君!AY10+太平!AY10+翟所!AY10+柴门!AY10+八里!AY10+平头!AY10+韩集!AY10+大沟!AY10+四房!AY10+甘沟!AY10+汉岔!AY10+新塬!AY10+土门!AY10+刘寨!AY10+草滩!AY10+土高!AY10+白塬!AY10+河畔!AY10+郭城驿镇!AY10+头寨!AY10+新庄!AY10</f>
        <v>0</v>
      </c>
      <c r="AZ10" s="25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</row>
    <row r="11" s="4" customFormat="1" ht="36" customHeight="1" spans="1:235">
      <c r="A11" s="15">
        <v>2101101</v>
      </c>
      <c r="B11" s="15" t="s">
        <v>95</v>
      </c>
      <c r="C11" s="17">
        <f t="shared" si="2"/>
        <v>2493487</v>
      </c>
      <c r="D11" s="17">
        <f t="shared" si="3"/>
        <v>2493487</v>
      </c>
      <c r="E11" s="17">
        <f t="shared" si="4"/>
        <v>0</v>
      </c>
      <c r="F11" s="19">
        <f>会师镇!F11+丁沟!F11+中川!F11+新添!F11+侯川!F11+党岘!F11+杨集!F11+老君!F11+太平!F11+翟所!F11+柴门!F11+八里!F11+平头!F11+韩集!F11+大沟!F11+四房!F11+甘沟!F11+汉岔!F11+新塬!F11+土门!F11+刘寨!F11+草滩!F11+土高!F11+白塬!F11+河畔!F11+郭城驿镇!F11+头寨!F11+新庄!F11</f>
        <v>0</v>
      </c>
      <c r="G11" s="17">
        <f t="shared" si="5"/>
        <v>0</v>
      </c>
      <c r="H11" s="19">
        <f>会师镇!H11+丁沟!H11+中川!H11+新添!H11+侯川!H11+党岘!H11+杨集!H11+老君!H11+太平!H11+翟所!H11+柴门!H11+八里!H11+平头!H11+韩集!H11+大沟!H11+四房!H11+甘沟!H11+汉岔!H11+新塬!H11+土门!H11+刘寨!H11+草滩!H11+土高!H11+白塬!H11+河畔!H11+郭城驿镇!H11+头寨!H11+新庄!H11</f>
        <v>0</v>
      </c>
      <c r="I11" s="19">
        <f>会师镇!I11+丁沟!I11+中川!I11+新添!I11+侯川!I11+党岘!I11+杨集!I11+老君!I11+太平!I11+翟所!I11+柴门!I11+八里!I11+平头!I11+韩集!I11+大沟!I11+四房!I11+甘沟!I11+汉岔!I11+新塬!I11+土门!I11+刘寨!I11+草滩!I11+土高!I11+白塬!I11+河畔!I11+郭城驿镇!I11+头寨!I11+新庄!I11</f>
        <v>0</v>
      </c>
      <c r="J11" s="19">
        <f>会师镇!J11+丁沟!J11+中川!J11+新添!J11+侯川!J11+党岘!J11+杨集!J11+老君!J11+太平!J11+翟所!J11+柴门!J11+八里!J11+平头!J11+韩集!J11+大沟!J11+四房!J11+甘沟!J11+汉岔!J11+新塬!J11+土门!J11+刘寨!J11+草滩!J11+土高!J11+白塬!J11+河畔!J11+郭城驿镇!J11+头寨!J11+新庄!J11</f>
        <v>0</v>
      </c>
      <c r="K11" s="19">
        <f>会师镇!K11+丁沟!K11+中川!K11+新添!K11+侯川!K11+党岘!K11+杨集!K11+老君!K11+太平!K11+翟所!K11+柴门!K11+八里!K11+平头!K11+韩集!K11+大沟!K11+四房!K11+甘沟!K11+汉岔!K11+新塬!K11+土门!K11+刘寨!K11+草滩!K11+土高!K11+白塬!K11+河畔!K11+郭城驿镇!K11+头寨!K11+新庄!K11</f>
        <v>0</v>
      </c>
      <c r="L11" s="17">
        <f t="shared" si="6"/>
        <v>2493487</v>
      </c>
      <c r="M11" s="19">
        <f>会师镇!M11+丁沟!M11+中川!M11+新添!M11+侯川!M11+党岘!M11+杨集!M11+老君!M11+太平!M11+翟所!M11+柴门!M11+八里!M11+平头!M11+韩集!M11+大沟!M11+四房!M11+甘沟!M11+汉岔!M11+新塬!M11+土门!M11+刘寨!M11+草滩!M11+土高!M11+白塬!M11+河畔!M11+郭城驿镇!M11+头寨!M11+新庄!M11</f>
        <v>0</v>
      </c>
      <c r="N11" s="19">
        <f>会师镇!N11+丁沟!N11+中川!N11+新添!N11+侯川!N11+党岘!N11+杨集!N11+老君!N11+太平!N11+翟所!N11+柴门!N11+八里!N11+平头!N11+韩集!N11+大沟!N11+四房!N11+甘沟!N11+汉岔!N11+新塬!N11+土门!N11+刘寨!N11+草滩!N11+土高!N11+白塬!N11+河畔!N11+郭城驿镇!N11+头寨!N11+新庄!N11</f>
        <v>2190848</v>
      </c>
      <c r="O11" s="17">
        <f t="shared" si="7"/>
        <v>302639</v>
      </c>
      <c r="P11" s="19">
        <f>会师镇!P11+丁沟!P11+中川!P11+新添!P11+侯川!P11+党岘!P11+杨集!P11+老君!P11+太平!P11+翟所!P11+柴门!P11+八里!P11+平头!P11+韩集!P11+大沟!P11+四房!P11+甘沟!P11+汉岔!P11+新塬!P11+土门!P11+刘寨!P11+草滩!P11+土高!P11+白塬!P11+河畔!P11+郭城驿镇!P11+头寨!P11+新庄!P11</f>
        <v>73029</v>
      </c>
      <c r="Q11" s="19">
        <f>会师镇!Q11+丁沟!Q11+中川!Q11+新添!Q11+侯川!Q11+党岘!Q11+杨集!Q11+老君!Q11+太平!Q11+翟所!Q11+柴门!Q11+八里!Q11+平头!Q11+韩集!Q11+大沟!Q11+四房!Q11+甘沟!Q11+汉岔!Q11+新塬!Q11+土门!Q11+刘寨!Q11+草滩!Q11+土高!Q11+白塬!Q11+河畔!Q11+郭城驿镇!Q11+头寨!Q11+新庄!Q11</f>
        <v>182570</v>
      </c>
      <c r="R11" s="19">
        <f>会师镇!R11+丁沟!R11+中川!R11+新添!R11+侯川!R11+党岘!R11+杨集!R11+老君!R11+太平!R11+翟所!R11+柴门!R11+八里!R11+平头!R11+韩集!R11+大沟!R11+四房!R11+甘沟!R11+汉岔!R11+新塬!R11+土门!R11+刘寨!R11+草滩!R11+土高!R11+白塬!R11+河畔!R11+郭城驿镇!R11+头寨!R11+新庄!R11</f>
        <v>47040</v>
      </c>
      <c r="S11" s="19">
        <f>会师镇!S11+丁沟!S11+中川!S11+新添!S11+侯川!S11+党岘!S11+杨集!S11+老君!S11+太平!S11+翟所!S11+柴门!S11+八里!S11+平头!S11+韩集!S11+大沟!S11+四房!S11+甘沟!S11+汉岔!S11+新塬!S11+土门!S11+刘寨!S11+草滩!S11+土高!S11+白塬!S11+河畔!S11+郭城驿镇!S11+头寨!S11+新庄!S11</f>
        <v>0</v>
      </c>
      <c r="T11" s="19">
        <f>会师镇!T11+丁沟!T11+中川!T11+新添!T11+侯川!T11+党岘!T11+杨集!T11+老君!T11+太平!T11+翟所!T11+柴门!T11+八里!T11+平头!T11+韩集!T11+大沟!T11+四房!T11+甘沟!T11+汉岔!T11+新塬!T11+土门!T11+刘寨!T11+草滩!T11+土高!T11+白塬!T11+河畔!T11+郭城驿镇!T11+头寨!T11+新庄!T11</f>
        <v>0</v>
      </c>
      <c r="U11" s="19">
        <f>会师镇!U11+丁沟!U11+中川!U11+新添!U11+侯川!U11+党岘!U11+杨集!U11+老君!U11+太平!U11+翟所!U11+柴门!U11+八里!U11+平头!U11+韩集!U11+大沟!U11+四房!U11+甘沟!U11+汉岔!U11+新塬!U11+土门!U11+刘寨!U11+草滩!U11+土高!U11+白塬!U11+河畔!U11+郭城驿镇!U11+头寨!U11+新庄!U11</f>
        <v>0</v>
      </c>
      <c r="V11" s="17">
        <f t="shared" si="8"/>
        <v>0</v>
      </c>
      <c r="W11" s="22">
        <f t="shared" si="9"/>
        <v>0</v>
      </c>
      <c r="X11" s="19">
        <f>会师镇!X11+丁沟!X11+中川!X11+新添!X11+侯川!X11+党岘!X11+杨集!X11+老君!X11+太平!X11+翟所!X11+柴门!X11+八里!X11+平头!X11+韩集!X11+大沟!X11+四房!X11+甘沟!X11+汉岔!X11+新塬!X11+土门!X11+刘寨!X11+草滩!X11+土高!X11+白塬!X11+河畔!X11+郭城驿镇!X11+头寨!X11+新庄!X11</f>
        <v>0</v>
      </c>
      <c r="Y11" s="17">
        <f t="shared" si="10"/>
        <v>0</v>
      </c>
      <c r="Z11" s="19">
        <f>会师镇!Z11+丁沟!Z11+中川!Z11+新添!Z11+侯川!Z11+党岘!Z11+杨集!Z11+老君!Z11+太平!Z11+翟所!Z11+柴门!Z11+八里!Z11+平头!Z11+韩集!Z11+大沟!Z11+四房!Z11+甘沟!Z11+汉岔!Z11+新塬!Z11+土门!Z11+刘寨!Z11+草滩!Z11+土高!Z11+白塬!Z11+河畔!Z11+郭城驿镇!Z11+头寨!Z11+新庄!Z11</f>
        <v>0</v>
      </c>
      <c r="AA11" s="19">
        <f>会师镇!AA11+丁沟!AA11+中川!AA11+新添!AA11+侯川!AA11+党岘!AA11+杨集!AA11+老君!AA11+太平!AA11+翟所!AA11+柴门!AA11+八里!AA11+平头!AA11+韩集!AA11+大沟!AA11+四房!AA11+甘沟!AA11+汉岔!AA11+新塬!AA11+土门!AA11+刘寨!AA11+草滩!AA11+土高!AA11+白塬!AA11+河畔!AA11+郭城驿镇!AA11+头寨!AA11+新庄!AA11</f>
        <v>0</v>
      </c>
      <c r="AB11" s="19">
        <f>会师镇!AB11+丁沟!AB11+中川!AB11+新添!AB11+侯川!AB11+党岘!AB11+杨集!AB11+老君!AB11+太平!AB11+翟所!AB11+柴门!AB11+八里!AB11+平头!AB11+韩集!AB11+大沟!AB11+四房!AB11+甘沟!AB11+汉岔!AB11+新塬!AB11+土门!AB11+刘寨!AB11+草滩!AB11+土高!AB11+白塬!AB11+河畔!AB11+郭城驿镇!AB11+头寨!AB11+新庄!AB11</f>
        <v>0</v>
      </c>
      <c r="AC11" s="19">
        <f>会师镇!AC11+丁沟!AC11+中川!AC11+新添!AC11+侯川!AC11+党岘!AC11+杨集!AC11+老君!AC11+太平!AC11+翟所!AC11+柴门!AC11+八里!AC11+平头!AC11+韩集!AC11+大沟!AC11+四房!AC11+甘沟!AC11+汉岔!AC11+新塬!AC11+土门!AC11+刘寨!AC11+草滩!AC11+土高!AC11+白塬!AC11+河畔!AC11+郭城驿镇!AC11+头寨!AC11+新庄!AC11</f>
        <v>0</v>
      </c>
      <c r="AD11" s="17">
        <f t="shared" si="11"/>
        <v>0</v>
      </c>
      <c r="AE11" s="19">
        <f>会师镇!AE11+丁沟!AE11+中川!AE11+新添!AE11+侯川!AE11+党岘!AE11+杨集!AE11+老君!AE11+太平!AE11+翟所!AE11+柴门!AE11+八里!AE11+平头!AE11+韩集!AE11+大沟!AE11+四房!AE11+甘沟!AE11+汉岔!AE11+新塬!AE11+土门!AE11+刘寨!AE11+草滩!AE11+土高!AE11+白塬!AE11+河畔!AE11+郭城驿镇!AE11+头寨!AE11+新庄!AE11</f>
        <v>0</v>
      </c>
      <c r="AF11" s="19">
        <f>会师镇!AF11+丁沟!AF11+中川!AF11+新添!AF11+侯川!AF11+党岘!AF11+杨集!AF11+老君!AF11+太平!AF11+翟所!AF11+柴门!AF11+八里!AF11+平头!AF11+韩集!AF11+大沟!AF11+四房!AF11+甘沟!AF11+汉岔!AF11+新塬!AF11+土门!AF11+刘寨!AF11+草滩!AF11+土高!AF11+白塬!AF11+河畔!AF11+郭城驿镇!AF11+头寨!AF11+新庄!AF11</f>
        <v>0</v>
      </c>
      <c r="AG11" s="17">
        <f t="shared" si="12"/>
        <v>0</v>
      </c>
      <c r="AH11" s="19">
        <f>会师镇!AH11+丁沟!AH11+中川!AH11+新添!AH11+侯川!AH11+党岘!AH11+杨集!AH11+老君!AH11+太平!AH11+翟所!AH11+柴门!AH11+八里!AH11+平头!AH11+韩集!AH11+大沟!AH11+四房!AH11+甘沟!AH11+汉岔!AH11+新塬!AH11+土门!AH11+刘寨!AH11+草滩!AH11+土高!AH11+白塬!AH11+河畔!AH11+郭城驿镇!AH11+头寨!AH11+新庄!AH11</f>
        <v>0</v>
      </c>
      <c r="AI11" s="19">
        <f>会师镇!AI11+丁沟!AI11+中川!AI11+新添!AI11+侯川!AI11+党岘!AI11+杨集!AI11+老君!AI11+太平!AI11+翟所!AI11+柴门!AI11+八里!AI11+平头!AI11+韩集!AI11+大沟!AI11+四房!AI11+甘沟!AI11+汉岔!AI11+新塬!AI11+土门!AI11+刘寨!AI11+草滩!AI11+土高!AI11+白塬!AI11+河畔!AI11+郭城驿镇!AI11+头寨!AI11+新庄!AI11</f>
        <v>0</v>
      </c>
      <c r="AJ11" s="19">
        <f>会师镇!AJ11+丁沟!AJ11+中川!AJ11+新添!AJ11+侯川!AJ11+党岘!AJ11+杨集!AJ11+老君!AJ11+太平!AJ11+翟所!AJ11+柴门!AJ11+八里!AJ11+平头!AJ11+韩集!AJ11+大沟!AJ11+四房!AJ11+甘沟!AJ11+汉岔!AJ11+新塬!AJ11+土门!AJ11+刘寨!AJ11+草滩!AJ11+土高!AJ11+白塬!AJ11+河畔!AJ11+郭城驿镇!AJ11+头寨!AJ11+新庄!AJ11</f>
        <v>0</v>
      </c>
      <c r="AK11" s="19">
        <f>会师镇!AK11+丁沟!AK11+中川!AK11+新添!AK11+侯川!AK11+党岘!AK11+杨集!AK11+老君!AK11+太平!AK11+翟所!AK11+柴门!AK11+八里!AK11+平头!AK11+韩集!AK11+大沟!AK11+四房!AK11+甘沟!AK11+汉岔!AK11+新塬!AK11+土门!AK11+刘寨!AK11+草滩!AK11+土高!AK11+白塬!AK11+河畔!AK11+郭城驿镇!AK11+头寨!AK11+新庄!AK11</f>
        <v>0</v>
      </c>
      <c r="AL11" s="19">
        <f>会师镇!AL11+丁沟!AL11+中川!AL11+新添!AL11+侯川!AL11+党岘!AL11+杨集!AL11+老君!AL11+太平!AL11+翟所!AL11+柴门!AL11+八里!AL11+平头!AL11+韩集!AL11+大沟!AL11+四房!AL11+甘沟!AL11+汉岔!AL11+新塬!AL11+土门!AL11+刘寨!AL11+草滩!AL11+土高!AL11+白塬!AL11+河畔!AL11+郭城驿镇!AL11+头寨!AL11+新庄!AL11</f>
        <v>0</v>
      </c>
      <c r="AM11" s="19">
        <f>会师镇!AM11+丁沟!AM11+中川!AM11+新添!AM11+侯川!AM11+党岘!AM11+杨集!AM11+老君!AM11+太平!AM11+翟所!AM11+柴门!AM11+八里!AM11+平头!AM11+韩集!AM11+大沟!AM11+四房!AM11+甘沟!AM11+汉岔!AM11+新塬!AM11+土门!AM11+刘寨!AM11+草滩!AM11+土高!AM11+白塬!AM11+河畔!AM11+郭城驿镇!AM11+头寨!AM11+新庄!AM11</f>
        <v>0</v>
      </c>
      <c r="AN11" s="17">
        <f t="shared" si="13"/>
        <v>0</v>
      </c>
      <c r="AO11" s="19">
        <f>会师镇!AO11+丁沟!AO11+中川!AO11+新添!AO11+侯川!AO11+党岘!AO11+杨集!AO11+老君!AO11+太平!AO11+翟所!AO11+柴门!AO11+八里!AO11+平头!AO11+韩集!AO11+大沟!AO11+四房!AO11+甘沟!AO11+汉岔!AO11+新塬!AO11+土门!AO11+刘寨!AO11+草滩!AO11+土高!AO11+白塬!AO11+河畔!AO11+郭城驿镇!AO11+头寨!AO11+新庄!AO11</f>
        <v>0</v>
      </c>
      <c r="AP11" s="19">
        <f>会师镇!AP11+丁沟!AP11+中川!AP11+新添!AP11+侯川!AP11+党岘!AP11+杨集!AP11+老君!AP11+太平!AP11+翟所!AP11+柴门!AP11+八里!AP11+平头!AP11+韩集!AP11+大沟!AP11+四房!AP11+甘沟!AP11+汉岔!AP11+新塬!AP11+土门!AP11+刘寨!AP11+草滩!AP11+土高!AP11+白塬!AP11+河畔!AP11+郭城驿镇!AP11+头寨!AP11+新庄!AP11</f>
        <v>0</v>
      </c>
      <c r="AQ11" s="19">
        <f>会师镇!AQ11+丁沟!AQ11+中川!AQ11+新添!AQ11+侯川!AQ11+党岘!AQ11+杨集!AQ11+老君!AQ11+太平!AQ11+翟所!AQ11+柴门!AQ11+八里!AQ11+平头!AQ11+韩集!AQ11+大沟!AQ11+四房!AQ11+甘沟!AQ11+汉岔!AQ11+新塬!AQ11+土门!AQ11+刘寨!AQ11+草滩!AQ11+土高!AQ11+白塬!AQ11+河畔!AQ11+郭城驿镇!AQ11+头寨!AQ11+新庄!AQ11</f>
        <v>0</v>
      </c>
      <c r="AR11" s="19">
        <f>会师镇!AR11+丁沟!AR11+中川!AR11+新添!AR11+侯川!AR11+党岘!AR11+杨集!AR11+老君!AR11+太平!AR11+翟所!AR11+柴门!AR11+八里!AR11+平头!AR11+韩集!AR11+大沟!AR11+四房!AR11+甘沟!AR11+汉岔!AR11+新塬!AR11+土门!AR11+刘寨!AR11+草滩!AR11+土高!AR11+白塬!AR11+河畔!AR11+郭城驿镇!AR11+头寨!AR11+新庄!AR11</f>
        <v>0</v>
      </c>
      <c r="AS11" s="19">
        <f>会师镇!AS11+丁沟!AS11+中川!AS11+新添!AS11+侯川!AS11+党岘!AS11+杨集!AS11+老君!AS11+太平!AS11+翟所!AS11+柴门!AS11+八里!AS11+平头!AS11+韩集!AS11+大沟!AS11+四房!AS11+甘沟!AS11+汉岔!AS11+新塬!AS11+土门!AS11+刘寨!AS11+草滩!AS11+土高!AS11+白塬!AS11+河畔!AS11+郭城驿镇!AS11+头寨!AS11+新庄!AS11</f>
        <v>0</v>
      </c>
      <c r="AT11" s="19">
        <f>会师镇!AT11+丁沟!AT11+中川!AT11+新添!AT11+侯川!AT11+党岘!AT11+杨集!AT11+老君!AT11+太平!AT11+翟所!AT11+柴门!AT11+八里!AT11+平头!AT11+韩集!AT11+大沟!AT11+四房!AT11+甘沟!AT11+汉岔!AT11+新塬!AT11+土门!AT11+刘寨!AT11+草滩!AT11+土高!AT11+白塬!AT11+河畔!AT11+郭城驿镇!AT11+头寨!AT11+新庄!AT11</f>
        <v>0</v>
      </c>
      <c r="AU11" s="19">
        <f>会师镇!AU11+丁沟!AU11+中川!AU11+新添!AU11+侯川!AU11+党岘!AU11+杨集!AU11+老君!AU11+太平!AU11+翟所!AU11+柴门!AU11+八里!AU11+平头!AU11+韩集!AU11+大沟!AU11+四房!AU11+甘沟!AU11+汉岔!AU11+新塬!AU11+土门!AU11+刘寨!AU11+草滩!AU11+土高!AU11+白塬!AU11+河畔!AU11+郭城驿镇!AU11+头寨!AU11+新庄!AU11</f>
        <v>0</v>
      </c>
      <c r="AV11" s="19">
        <f>会师镇!AV11+丁沟!AV11+中川!AV11+新添!AV11+侯川!AV11+党岘!AV11+杨集!AV11+老君!AV11+太平!AV11+翟所!AV11+柴门!AV11+八里!AV11+平头!AV11+韩集!AV11+大沟!AV11+四房!AV11+甘沟!AV11+汉岔!AV11+新塬!AV11+土门!AV11+刘寨!AV11+草滩!AV11+土高!AV11+白塬!AV11+河畔!AV11+郭城驿镇!AV11+头寨!AV11+新庄!AV11</f>
        <v>0</v>
      </c>
      <c r="AW11" s="19">
        <f>会师镇!AW11+丁沟!AW11+中川!AW11+新添!AW11+侯川!AW11+党岘!AW11+杨集!AW11+老君!AW11+太平!AW11+翟所!AW11+柴门!AW11+八里!AW11+平头!AW11+韩集!AW11+大沟!AW11+四房!AW11+甘沟!AW11+汉岔!AW11+新塬!AW11+土门!AW11+刘寨!AW11+草滩!AW11+土高!AW11+白塬!AW11+河畔!AW11+郭城驿镇!AW11+头寨!AW11+新庄!AW11</f>
        <v>0</v>
      </c>
      <c r="AX11" s="17">
        <f t="shared" si="14"/>
        <v>0</v>
      </c>
      <c r="AY11" s="19">
        <f>会师镇!AY11+丁沟!AY11+中川!AY11+新添!AY11+侯川!AY11+党岘!AY11+杨集!AY11+老君!AY11+太平!AY11+翟所!AY11+柴门!AY11+八里!AY11+平头!AY11+韩集!AY11+大沟!AY11+四房!AY11+甘沟!AY11+汉岔!AY11+新塬!AY11+土门!AY11+刘寨!AY11+草滩!AY11+土高!AY11+白塬!AY11+河畔!AY11+郭城驿镇!AY11+头寨!AY11+新庄!AY11</f>
        <v>0</v>
      </c>
      <c r="AZ11" s="25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</row>
    <row r="12" s="4" customFormat="1" ht="36" customHeight="1" spans="1:235">
      <c r="A12" s="15">
        <v>2101102</v>
      </c>
      <c r="B12" s="15" t="s">
        <v>96</v>
      </c>
      <c r="C12" s="17">
        <f t="shared" si="2"/>
        <v>5443443</v>
      </c>
      <c r="D12" s="17">
        <f t="shared" si="3"/>
        <v>0</v>
      </c>
      <c r="E12" s="17">
        <f t="shared" si="4"/>
        <v>0</v>
      </c>
      <c r="F12" s="19">
        <f>会师镇!F12+丁沟!F12+中川!F12+新添!F12+侯川!F12+党岘!F12+杨集!F12+老君!F12+太平!F12+翟所!F12+柴门!F12+八里!F12+平头!F12+韩集!F12+大沟!F12+四房!F12+甘沟!F12+汉岔!F12+新塬!F12+土门!F12+刘寨!F12+草滩!F12+土高!F12+白塬!F12+河畔!F12+郭城驿镇!F12+头寨!F12+新庄!F12</f>
        <v>0</v>
      </c>
      <c r="G12" s="17">
        <f t="shared" si="5"/>
        <v>0</v>
      </c>
      <c r="H12" s="19">
        <f>会师镇!H12+丁沟!H12+中川!H12+新添!H12+侯川!H12+党岘!H12+杨集!H12+老君!H12+太平!H12+翟所!H12+柴门!H12+八里!H12+平头!H12+韩集!H12+大沟!H12+四房!H12+甘沟!H12+汉岔!H12+新塬!H12+土门!H12+刘寨!H12+草滩!H12+土高!H12+白塬!H12+河畔!H12+郭城驿镇!H12+头寨!H12+新庄!H12</f>
        <v>0</v>
      </c>
      <c r="I12" s="19">
        <f>会师镇!I12+丁沟!I12+中川!I12+新添!I12+侯川!I12+党岘!I12+杨集!I12+老君!I12+太平!I12+翟所!I12+柴门!I12+八里!I12+平头!I12+韩集!I12+大沟!I12+四房!I12+甘沟!I12+汉岔!I12+新塬!I12+土门!I12+刘寨!I12+草滩!I12+土高!I12+白塬!I12+河畔!I12+郭城驿镇!I12+头寨!I12+新庄!I12</f>
        <v>0</v>
      </c>
      <c r="J12" s="19">
        <f>会师镇!J12+丁沟!J12+中川!J12+新添!J12+侯川!J12+党岘!J12+杨集!J12+老君!J12+太平!J12+翟所!J12+柴门!J12+八里!J12+平头!J12+韩集!J12+大沟!J12+四房!J12+甘沟!J12+汉岔!J12+新塬!J12+土门!J12+刘寨!J12+草滩!J12+土高!J12+白塬!J12+河畔!J12+郭城驿镇!J12+头寨!J12+新庄!J12</f>
        <v>0</v>
      </c>
      <c r="K12" s="19">
        <f>会师镇!K12+丁沟!K12+中川!K12+新添!K12+侯川!K12+党岘!K12+杨集!K12+老君!K12+太平!K12+翟所!K12+柴门!K12+八里!K12+平头!K12+韩集!K12+大沟!K12+四房!K12+甘沟!K12+汉岔!K12+新塬!K12+土门!K12+刘寨!K12+草滩!K12+土高!K12+白塬!K12+河畔!K12+郭城驿镇!K12+头寨!K12+新庄!K12</f>
        <v>0</v>
      </c>
      <c r="L12" s="17">
        <f t="shared" si="6"/>
        <v>0</v>
      </c>
      <c r="M12" s="19">
        <f>会师镇!M12+丁沟!M12+中川!M12+新添!M12+侯川!M12+党岘!M12+杨集!M12+老君!M12+太平!M12+翟所!M12+柴门!M12+八里!M12+平头!M12+韩集!M12+大沟!M12+四房!M12+甘沟!M12+汉岔!M12+新塬!M12+土门!M12+刘寨!M12+草滩!M12+土高!M12+白塬!M12+河畔!M12+郭城驿镇!M12+头寨!M12+新庄!M12</f>
        <v>0</v>
      </c>
      <c r="N12" s="19">
        <f>会师镇!N12+丁沟!N12+中川!N12+新添!N12+侯川!N12+党岘!N12+杨集!N12+老君!N12+太平!N12+翟所!N12+柴门!N12+八里!N12+平头!N12+韩集!N12+大沟!N12+四房!N12+甘沟!N12+汉岔!N12+新塬!N12+土门!N12+刘寨!N12+草滩!N12+土高!N12+白塬!N12+河畔!N12+郭城驿镇!N12+头寨!N12+新庄!N12</f>
        <v>0</v>
      </c>
      <c r="O12" s="17">
        <f t="shared" si="7"/>
        <v>0</v>
      </c>
      <c r="P12" s="19">
        <f>会师镇!P12+丁沟!P12+中川!P12+新添!P12+侯川!P12+党岘!P12+杨集!P12+老君!P12+太平!P12+翟所!P12+柴门!P12+八里!P12+平头!P12+韩集!P12+大沟!P12+四房!P12+甘沟!P12+汉岔!P12+新塬!P12+土门!P12+刘寨!P12+草滩!P12+土高!P12+白塬!P12+河畔!P12+郭城驿镇!P12+头寨!P12+新庄!P12</f>
        <v>0</v>
      </c>
      <c r="Q12" s="19">
        <f>会师镇!Q12+丁沟!Q12+中川!Q12+新添!Q12+侯川!Q12+党岘!Q12+杨集!Q12+老君!Q12+太平!Q12+翟所!Q12+柴门!Q12+八里!Q12+平头!Q12+韩集!Q12+大沟!Q12+四房!Q12+甘沟!Q12+汉岔!Q12+新塬!Q12+土门!Q12+刘寨!Q12+草滩!Q12+土高!Q12+白塬!Q12+河畔!Q12+郭城驿镇!Q12+头寨!Q12+新庄!Q12</f>
        <v>0</v>
      </c>
      <c r="R12" s="19">
        <f>会师镇!R12+丁沟!R12+中川!R12+新添!R12+侯川!R12+党岘!R12+杨集!R12+老君!R12+太平!R12+翟所!R12+柴门!R12+八里!R12+平头!R12+韩集!R12+大沟!R12+四房!R12+甘沟!R12+汉岔!R12+新塬!R12+土门!R12+刘寨!R12+草滩!R12+土高!R12+白塬!R12+河畔!R12+郭城驿镇!R12+头寨!R12+新庄!R12</f>
        <v>0</v>
      </c>
      <c r="S12" s="19">
        <f>会师镇!S12+丁沟!S12+中川!S12+新添!S12+侯川!S12+党岘!S12+杨集!S12+老君!S12+太平!S12+翟所!S12+柴门!S12+八里!S12+平头!S12+韩集!S12+大沟!S12+四房!S12+甘沟!S12+汉岔!S12+新塬!S12+土门!S12+刘寨!S12+草滩!S12+土高!S12+白塬!S12+河畔!S12+郭城驿镇!S12+头寨!S12+新庄!S12</f>
        <v>0</v>
      </c>
      <c r="T12" s="19">
        <f>会师镇!T12+丁沟!T12+中川!T12+新添!T12+侯川!T12+党岘!T12+杨集!T12+老君!T12+太平!T12+翟所!T12+柴门!T12+八里!T12+平头!T12+韩集!T12+大沟!T12+四房!T12+甘沟!T12+汉岔!T12+新塬!T12+土门!T12+刘寨!T12+草滩!T12+土高!T12+白塬!T12+河畔!T12+郭城驿镇!T12+头寨!T12+新庄!T12</f>
        <v>0</v>
      </c>
      <c r="U12" s="19">
        <f>会师镇!U12+丁沟!U12+中川!U12+新添!U12+侯川!U12+党岘!U12+杨集!U12+老君!U12+太平!U12+翟所!U12+柴门!U12+八里!U12+平头!U12+韩集!U12+大沟!U12+四房!U12+甘沟!U12+汉岔!U12+新塬!U12+土门!U12+刘寨!U12+草滩!U12+土高!U12+白塬!U12+河畔!U12+郭城驿镇!U12+头寨!U12+新庄!U12</f>
        <v>0</v>
      </c>
      <c r="V12" s="17">
        <f t="shared" si="8"/>
        <v>5443443</v>
      </c>
      <c r="W12" s="22">
        <f t="shared" si="9"/>
        <v>0</v>
      </c>
      <c r="X12" s="19">
        <f>会师镇!X12+丁沟!X12+中川!X12+新添!X12+侯川!X12+党岘!X12+杨集!X12+老君!X12+太平!X12+翟所!X12+柴门!X12+八里!X12+平头!X12+韩集!X12+大沟!X12+四房!X12+甘沟!X12+汉岔!X12+新塬!X12+土门!X12+刘寨!X12+草滩!X12+土高!X12+白塬!X12+河畔!X12+郭城驿镇!X12+头寨!X12+新庄!X12</f>
        <v>0</v>
      </c>
      <c r="Y12" s="17">
        <f t="shared" si="10"/>
        <v>0</v>
      </c>
      <c r="Z12" s="19">
        <f>会师镇!Z12+丁沟!Z12+中川!Z12+新添!Z12+侯川!Z12+党岘!Z12+杨集!Z12+老君!Z12+太平!Z12+翟所!Z12+柴门!Z12+八里!Z12+平头!Z12+韩集!Z12+大沟!Z12+四房!Z12+甘沟!Z12+汉岔!Z12+新塬!Z12+土门!Z12+刘寨!Z12+草滩!Z12+土高!Z12+白塬!Z12+河畔!Z12+郭城驿镇!Z12+头寨!Z12+新庄!Z12</f>
        <v>0</v>
      </c>
      <c r="AA12" s="19">
        <f>会师镇!AA12+丁沟!AA12+中川!AA12+新添!AA12+侯川!AA12+党岘!AA12+杨集!AA12+老君!AA12+太平!AA12+翟所!AA12+柴门!AA12+八里!AA12+平头!AA12+韩集!AA12+大沟!AA12+四房!AA12+甘沟!AA12+汉岔!AA12+新塬!AA12+土门!AA12+刘寨!AA12+草滩!AA12+土高!AA12+白塬!AA12+河畔!AA12+郭城驿镇!AA12+头寨!AA12+新庄!AA12</f>
        <v>0</v>
      </c>
      <c r="AB12" s="19">
        <f>会师镇!AB12+丁沟!AB12+中川!AB12+新添!AB12+侯川!AB12+党岘!AB12+杨集!AB12+老君!AB12+太平!AB12+翟所!AB12+柴门!AB12+八里!AB12+平头!AB12+韩集!AB12+大沟!AB12+四房!AB12+甘沟!AB12+汉岔!AB12+新塬!AB12+土门!AB12+刘寨!AB12+草滩!AB12+土高!AB12+白塬!AB12+河畔!AB12+郭城驿镇!AB12+头寨!AB12+新庄!AB12</f>
        <v>0</v>
      </c>
      <c r="AC12" s="19">
        <f>会师镇!AC12+丁沟!AC12+中川!AC12+新添!AC12+侯川!AC12+党岘!AC12+杨集!AC12+老君!AC12+太平!AC12+翟所!AC12+柴门!AC12+八里!AC12+平头!AC12+韩集!AC12+大沟!AC12+四房!AC12+甘沟!AC12+汉岔!AC12+新塬!AC12+土门!AC12+刘寨!AC12+草滩!AC12+土高!AC12+白塬!AC12+河畔!AC12+郭城驿镇!AC12+头寨!AC12+新庄!AC12</f>
        <v>0</v>
      </c>
      <c r="AD12" s="17">
        <f t="shared" si="11"/>
        <v>5443443</v>
      </c>
      <c r="AE12" s="19">
        <f>会师镇!AE12+丁沟!AE12+中川!AE12+新添!AE12+侯川!AE12+党岘!AE12+杨集!AE12+老君!AE12+太平!AE12+翟所!AE12+柴门!AE12+八里!AE12+平头!AE12+韩集!AE12+大沟!AE12+四房!AE12+甘沟!AE12+汉岔!AE12+新塬!AE12+土门!AE12+刘寨!AE12+草滩!AE12+土高!AE12+白塬!AE12+河畔!AE12+郭城驿镇!AE12+头寨!AE12+新庄!AE12</f>
        <v>0</v>
      </c>
      <c r="AF12" s="19">
        <f>会师镇!AF12+丁沟!AF12+中川!AF12+新添!AF12+侯川!AF12+党岘!AF12+杨集!AF12+老君!AF12+太平!AF12+翟所!AF12+柴门!AF12+八里!AF12+平头!AF12+韩集!AF12+大沟!AF12+四房!AF12+甘沟!AF12+汉岔!AF12+新塬!AF12+土门!AF12+刘寨!AF12+草滩!AF12+土高!AF12+白塬!AF12+河畔!AF12+郭城驿镇!AF12+头寨!AF12+新庄!AF12</f>
        <v>4788539</v>
      </c>
      <c r="AG12" s="17">
        <f t="shared" si="12"/>
        <v>654904</v>
      </c>
      <c r="AH12" s="19">
        <f>会师镇!AH12+丁沟!AH12+中川!AH12+新添!AH12+侯川!AH12+党岘!AH12+杨集!AH12+老君!AH12+太平!AH12+翟所!AH12+柴门!AH12+八里!AH12+平头!AH12+韩集!AH12+大沟!AH12+四房!AH12+甘沟!AH12+汉岔!AH12+新塬!AH12+土门!AH12+刘寨!AH12+草滩!AH12+土高!AH12+白塬!AH12+河畔!AH12+郭城驿镇!AH12+头寨!AH12+新庄!AH12</f>
        <v>159618</v>
      </c>
      <c r="AI12" s="19">
        <f>会师镇!AI12+丁沟!AI12+中川!AI12+新添!AI12+侯川!AI12+党岘!AI12+杨集!AI12+老君!AI12+太平!AI12+翟所!AI12+柴门!AI12+八里!AI12+平头!AI12+韩集!AI12+大沟!AI12+四房!AI12+甘沟!AI12+汉岔!AI12+新塬!AI12+土门!AI12+刘寨!AI12+草滩!AI12+土高!AI12+白塬!AI12+河畔!AI12+郭城驿镇!AI12+头寨!AI12+新庄!AI12</f>
        <v>399046</v>
      </c>
      <c r="AJ12" s="19">
        <f>会师镇!AJ12+丁沟!AJ12+中川!AJ12+新添!AJ12+侯川!AJ12+党岘!AJ12+杨集!AJ12+老君!AJ12+太平!AJ12+翟所!AJ12+柴门!AJ12+八里!AJ12+平头!AJ12+韩集!AJ12+大沟!AJ12+四房!AJ12+甘沟!AJ12+汉岔!AJ12+新塬!AJ12+土门!AJ12+刘寨!AJ12+草滩!AJ12+土高!AJ12+白塬!AJ12+河畔!AJ12+郭城驿镇!AJ12+头寨!AJ12+新庄!AJ12</f>
        <v>96240</v>
      </c>
      <c r="AK12" s="19">
        <f>会师镇!AK12+丁沟!AK12+中川!AK12+新添!AK12+侯川!AK12+党岘!AK12+杨集!AK12+老君!AK12+太平!AK12+翟所!AK12+柴门!AK12+八里!AK12+平头!AK12+韩集!AK12+大沟!AK12+四房!AK12+甘沟!AK12+汉岔!AK12+新塬!AK12+土门!AK12+刘寨!AK12+草滩!AK12+土高!AK12+白塬!AK12+河畔!AK12+郭城驿镇!AK12+头寨!AK12+新庄!AK12</f>
        <v>0</v>
      </c>
      <c r="AL12" s="19">
        <f>会师镇!AL12+丁沟!AL12+中川!AL12+新添!AL12+侯川!AL12+党岘!AL12+杨集!AL12+老君!AL12+太平!AL12+翟所!AL12+柴门!AL12+八里!AL12+平头!AL12+韩集!AL12+大沟!AL12+四房!AL12+甘沟!AL12+汉岔!AL12+新塬!AL12+土门!AL12+刘寨!AL12+草滩!AL12+土高!AL12+白塬!AL12+河畔!AL12+郭城驿镇!AL12+头寨!AL12+新庄!AL12</f>
        <v>0</v>
      </c>
      <c r="AM12" s="19">
        <f>会师镇!AM12+丁沟!AM12+中川!AM12+新添!AM12+侯川!AM12+党岘!AM12+杨集!AM12+老君!AM12+太平!AM12+翟所!AM12+柴门!AM12+八里!AM12+平头!AM12+韩集!AM12+大沟!AM12+四房!AM12+甘沟!AM12+汉岔!AM12+新塬!AM12+土门!AM12+刘寨!AM12+草滩!AM12+土高!AM12+白塬!AM12+河畔!AM12+郭城驿镇!AM12+头寨!AM12+新庄!AM12</f>
        <v>0</v>
      </c>
      <c r="AN12" s="17">
        <f t="shared" si="13"/>
        <v>0</v>
      </c>
      <c r="AO12" s="19">
        <f>会师镇!AO12+丁沟!AO12+中川!AO12+新添!AO12+侯川!AO12+党岘!AO12+杨集!AO12+老君!AO12+太平!AO12+翟所!AO12+柴门!AO12+八里!AO12+平头!AO12+韩集!AO12+大沟!AO12+四房!AO12+甘沟!AO12+汉岔!AO12+新塬!AO12+土门!AO12+刘寨!AO12+草滩!AO12+土高!AO12+白塬!AO12+河畔!AO12+郭城驿镇!AO12+头寨!AO12+新庄!AO12</f>
        <v>0</v>
      </c>
      <c r="AP12" s="19">
        <f>会师镇!AP12+丁沟!AP12+中川!AP12+新添!AP12+侯川!AP12+党岘!AP12+杨集!AP12+老君!AP12+太平!AP12+翟所!AP12+柴门!AP12+八里!AP12+平头!AP12+韩集!AP12+大沟!AP12+四房!AP12+甘沟!AP12+汉岔!AP12+新塬!AP12+土门!AP12+刘寨!AP12+草滩!AP12+土高!AP12+白塬!AP12+河畔!AP12+郭城驿镇!AP12+头寨!AP12+新庄!AP12</f>
        <v>0</v>
      </c>
      <c r="AQ12" s="19">
        <f>会师镇!AQ12+丁沟!AQ12+中川!AQ12+新添!AQ12+侯川!AQ12+党岘!AQ12+杨集!AQ12+老君!AQ12+太平!AQ12+翟所!AQ12+柴门!AQ12+八里!AQ12+平头!AQ12+韩集!AQ12+大沟!AQ12+四房!AQ12+甘沟!AQ12+汉岔!AQ12+新塬!AQ12+土门!AQ12+刘寨!AQ12+草滩!AQ12+土高!AQ12+白塬!AQ12+河畔!AQ12+郭城驿镇!AQ12+头寨!AQ12+新庄!AQ12</f>
        <v>0</v>
      </c>
      <c r="AR12" s="19">
        <f>会师镇!AR12+丁沟!AR12+中川!AR12+新添!AR12+侯川!AR12+党岘!AR12+杨集!AR12+老君!AR12+太平!AR12+翟所!AR12+柴门!AR12+八里!AR12+平头!AR12+韩集!AR12+大沟!AR12+四房!AR12+甘沟!AR12+汉岔!AR12+新塬!AR12+土门!AR12+刘寨!AR12+草滩!AR12+土高!AR12+白塬!AR12+河畔!AR12+郭城驿镇!AR12+头寨!AR12+新庄!AR12</f>
        <v>0</v>
      </c>
      <c r="AS12" s="19">
        <f>会师镇!AS12+丁沟!AS12+中川!AS12+新添!AS12+侯川!AS12+党岘!AS12+杨集!AS12+老君!AS12+太平!AS12+翟所!AS12+柴门!AS12+八里!AS12+平头!AS12+韩集!AS12+大沟!AS12+四房!AS12+甘沟!AS12+汉岔!AS12+新塬!AS12+土门!AS12+刘寨!AS12+草滩!AS12+土高!AS12+白塬!AS12+河畔!AS12+郭城驿镇!AS12+头寨!AS12+新庄!AS12</f>
        <v>0</v>
      </c>
      <c r="AT12" s="19">
        <f>会师镇!AT12+丁沟!AT12+中川!AT12+新添!AT12+侯川!AT12+党岘!AT12+杨集!AT12+老君!AT12+太平!AT12+翟所!AT12+柴门!AT12+八里!AT12+平头!AT12+韩集!AT12+大沟!AT12+四房!AT12+甘沟!AT12+汉岔!AT12+新塬!AT12+土门!AT12+刘寨!AT12+草滩!AT12+土高!AT12+白塬!AT12+河畔!AT12+郭城驿镇!AT12+头寨!AT12+新庄!AT12</f>
        <v>0</v>
      </c>
      <c r="AU12" s="19">
        <f>会师镇!AU12+丁沟!AU12+中川!AU12+新添!AU12+侯川!AU12+党岘!AU12+杨集!AU12+老君!AU12+太平!AU12+翟所!AU12+柴门!AU12+八里!AU12+平头!AU12+韩集!AU12+大沟!AU12+四房!AU12+甘沟!AU12+汉岔!AU12+新塬!AU12+土门!AU12+刘寨!AU12+草滩!AU12+土高!AU12+白塬!AU12+河畔!AU12+郭城驿镇!AU12+头寨!AU12+新庄!AU12</f>
        <v>0</v>
      </c>
      <c r="AV12" s="19">
        <f>会师镇!AV12+丁沟!AV12+中川!AV12+新添!AV12+侯川!AV12+党岘!AV12+杨集!AV12+老君!AV12+太平!AV12+翟所!AV12+柴门!AV12+八里!AV12+平头!AV12+韩集!AV12+大沟!AV12+四房!AV12+甘沟!AV12+汉岔!AV12+新塬!AV12+土门!AV12+刘寨!AV12+草滩!AV12+土高!AV12+白塬!AV12+河畔!AV12+郭城驿镇!AV12+头寨!AV12+新庄!AV12</f>
        <v>0</v>
      </c>
      <c r="AW12" s="19">
        <f>会师镇!AW12+丁沟!AW12+中川!AW12+新添!AW12+侯川!AW12+党岘!AW12+杨集!AW12+老君!AW12+太平!AW12+翟所!AW12+柴门!AW12+八里!AW12+平头!AW12+韩集!AW12+大沟!AW12+四房!AW12+甘沟!AW12+汉岔!AW12+新塬!AW12+土门!AW12+刘寨!AW12+草滩!AW12+土高!AW12+白塬!AW12+河畔!AW12+郭城驿镇!AW12+头寨!AW12+新庄!AW12</f>
        <v>0</v>
      </c>
      <c r="AX12" s="17">
        <f t="shared" si="14"/>
        <v>0</v>
      </c>
      <c r="AY12" s="19">
        <f>会师镇!AY12+丁沟!AY12+中川!AY12+新添!AY12+侯川!AY12+党岘!AY12+杨集!AY12+老君!AY12+太平!AY12+翟所!AY12+柴门!AY12+八里!AY12+平头!AY12+韩集!AY12+大沟!AY12+四房!AY12+甘沟!AY12+汉岔!AY12+新塬!AY12+土门!AY12+刘寨!AY12+草滩!AY12+土高!AY12+白塬!AY12+河畔!AY12+郭城驿镇!AY12+头寨!AY12+新庄!AY12</f>
        <v>0</v>
      </c>
      <c r="AZ12" s="25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</row>
    <row r="13" s="4" customFormat="1" ht="36" customHeight="1" spans="1:235">
      <c r="A13" s="15">
        <v>2210201</v>
      </c>
      <c r="B13" s="15" t="s">
        <v>97</v>
      </c>
      <c r="C13" s="17">
        <f t="shared" si="2"/>
        <v>13697433</v>
      </c>
      <c r="D13" s="17">
        <f t="shared" si="3"/>
        <v>4381699</v>
      </c>
      <c r="E13" s="17">
        <f t="shared" si="4"/>
        <v>0</v>
      </c>
      <c r="F13" s="19">
        <f>会师镇!F13+丁沟!F13+中川!F13+新添!F13+侯川!F13+党岘!F13+杨集!F13+老君!F13+太平!F13+翟所!F13+柴门!F13+八里!F13+平头!F13+韩集!F13+大沟!F13+四房!F13+甘沟!F13+汉岔!F13+新塬!F13+土门!F13+刘寨!F13+草滩!F13+土高!F13+白塬!F13+河畔!F13+郭城驿镇!F13+头寨!F13+新庄!F13</f>
        <v>0</v>
      </c>
      <c r="G13" s="17">
        <f t="shared" si="5"/>
        <v>0</v>
      </c>
      <c r="H13" s="19">
        <f>会师镇!H13+丁沟!H13+中川!H13+新添!H13+侯川!H13+党岘!H13+杨集!H13+老君!H13+太平!H13+翟所!H13+柴门!H13+八里!H13+平头!H13+韩集!H13+大沟!H13+四房!H13+甘沟!H13+汉岔!H13+新塬!H13+土门!H13+刘寨!H13+草滩!H13+土高!H13+白塬!H13+河畔!H13+郭城驿镇!H13+头寨!H13+新庄!H13</f>
        <v>0</v>
      </c>
      <c r="I13" s="19">
        <f>会师镇!I13+丁沟!I13+中川!I13+新添!I13+侯川!I13+党岘!I13+杨集!I13+老君!I13+太平!I13+翟所!I13+柴门!I13+八里!I13+平头!I13+韩集!I13+大沟!I13+四房!I13+甘沟!I13+汉岔!I13+新塬!I13+土门!I13+刘寨!I13+草滩!I13+土高!I13+白塬!I13+河畔!I13+郭城驿镇!I13+头寨!I13+新庄!I13</f>
        <v>0</v>
      </c>
      <c r="J13" s="19">
        <f>会师镇!J13+丁沟!J13+中川!J13+新添!J13+侯川!J13+党岘!J13+杨集!J13+老君!J13+太平!J13+翟所!J13+柴门!J13+八里!J13+平头!J13+韩集!J13+大沟!J13+四房!J13+甘沟!J13+汉岔!J13+新塬!J13+土门!J13+刘寨!J13+草滩!J13+土高!J13+白塬!J13+河畔!J13+郭城驿镇!J13+头寨!J13+新庄!J13</f>
        <v>0</v>
      </c>
      <c r="K13" s="19">
        <f>会师镇!K13+丁沟!K13+中川!K13+新添!K13+侯川!K13+党岘!K13+杨集!K13+老君!K13+太平!K13+翟所!K13+柴门!K13+八里!K13+平头!K13+韩集!K13+大沟!K13+四房!K13+甘沟!K13+汉岔!K13+新塬!K13+土门!K13+刘寨!K13+草滩!K13+土高!K13+白塬!K13+河畔!K13+郭城驿镇!K13+头寨!K13+新庄!K13</f>
        <v>0</v>
      </c>
      <c r="L13" s="17">
        <f t="shared" si="6"/>
        <v>0</v>
      </c>
      <c r="M13" s="19">
        <f>会师镇!M13+丁沟!M13+中川!M13+新添!M13+侯川!M13+党岘!M13+杨集!M13+老君!M13+太平!M13+翟所!M13+柴门!M13+八里!M13+平头!M13+韩集!M13+大沟!M13+四房!M13+甘沟!M13+汉岔!M13+新塬!M13+土门!M13+刘寨!M13+草滩!M13+土高!M13+白塬!M13+河畔!M13+郭城驿镇!M13+头寨!M13+新庄!M13</f>
        <v>0</v>
      </c>
      <c r="N13" s="19">
        <f>会师镇!N13+丁沟!N13+中川!N13+新添!N13+侯川!N13+党岘!N13+杨集!N13+老君!N13+太平!N13+翟所!N13+柴门!N13+八里!N13+平头!N13+韩集!N13+大沟!N13+四房!N13+甘沟!N13+汉岔!N13+新塬!N13+土门!N13+刘寨!N13+草滩!N13+土高!N13+白塬!N13+河畔!N13+郭城驿镇!N13+头寨!N13+新庄!N13</f>
        <v>0</v>
      </c>
      <c r="O13" s="17">
        <f t="shared" si="7"/>
        <v>0</v>
      </c>
      <c r="P13" s="19">
        <f>会师镇!P13+丁沟!P13+中川!P13+新添!P13+侯川!P13+党岘!P13+杨集!P13+老君!P13+太平!P13+翟所!P13+柴门!P13+八里!P13+平头!P13+韩集!P13+大沟!P13+四房!P13+甘沟!P13+汉岔!P13+新塬!P13+土门!P13+刘寨!P13+草滩!P13+土高!P13+白塬!P13+河畔!P13+郭城驿镇!P13+头寨!P13+新庄!P13</f>
        <v>0</v>
      </c>
      <c r="Q13" s="19">
        <f>会师镇!Q13+丁沟!Q13+中川!Q13+新添!Q13+侯川!Q13+党岘!Q13+杨集!Q13+老君!Q13+太平!Q13+翟所!Q13+柴门!Q13+八里!Q13+平头!Q13+韩集!Q13+大沟!Q13+四房!Q13+甘沟!Q13+汉岔!Q13+新塬!Q13+土门!Q13+刘寨!Q13+草滩!Q13+土高!Q13+白塬!Q13+河畔!Q13+郭城驿镇!Q13+头寨!Q13+新庄!Q13</f>
        <v>0</v>
      </c>
      <c r="R13" s="19">
        <f>会师镇!R13+丁沟!R13+中川!R13+新添!R13+侯川!R13+党岘!R13+杨集!R13+老君!R13+太平!R13+翟所!R13+柴门!R13+八里!R13+平头!R13+韩集!R13+大沟!R13+四房!R13+甘沟!R13+汉岔!R13+新塬!R13+土门!R13+刘寨!R13+草滩!R13+土高!R13+白塬!R13+河畔!R13+郭城驿镇!R13+头寨!R13+新庄!R13</f>
        <v>0</v>
      </c>
      <c r="S13" s="19">
        <f>会师镇!S13+丁沟!S13+中川!S13+新添!S13+侯川!S13+党岘!S13+杨集!S13+老君!S13+太平!S13+翟所!S13+柴门!S13+八里!S13+平头!S13+韩集!S13+大沟!S13+四房!S13+甘沟!S13+汉岔!S13+新塬!S13+土门!S13+刘寨!S13+草滩!S13+土高!S13+白塬!S13+河畔!S13+郭城驿镇!S13+头寨!S13+新庄!S13</f>
        <v>0</v>
      </c>
      <c r="T13" s="19">
        <f>会师镇!T13+丁沟!T13+中川!T13+新添!T13+侯川!T13+党岘!T13+杨集!T13+老君!T13+太平!T13+翟所!T13+柴门!T13+八里!T13+平头!T13+韩集!T13+大沟!T13+四房!T13+甘沟!T13+汉岔!T13+新塬!T13+土门!T13+刘寨!T13+草滩!T13+土高!T13+白塬!T13+河畔!T13+郭城驿镇!T13+头寨!T13+新庄!T13</f>
        <v>4381699</v>
      </c>
      <c r="U13" s="19">
        <f>会师镇!U13+丁沟!U13+中川!U13+新添!U13+侯川!U13+党岘!U13+杨集!U13+老君!U13+太平!U13+翟所!U13+柴门!U13+八里!U13+平头!U13+韩集!U13+大沟!U13+四房!U13+甘沟!U13+汉岔!U13+新塬!U13+土门!U13+刘寨!U13+草滩!U13+土高!U13+白塬!U13+河畔!U13+郭城驿镇!U13+头寨!U13+新庄!U13</f>
        <v>0</v>
      </c>
      <c r="V13" s="17">
        <f t="shared" si="8"/>
        <v>9315734</v>
      </c>
      <c r="W13" s="22">
        <f t="shared" si="9"/>
        <v>0</v>
      </c>
      <c r="X13" s="19">
        <f>会师镇!X13+丁沟!X13+中川!X13+新添!X13+侯川!X13+党岘!X13+杨集!X13+老君!X13+太平!X13+翟所!X13+柴门!X13+八里!X13+平头!X13+韩集!X13+大沟!X13+四房!X13+甘沟!X13+汉岔!X13+新塬!X13+土门!X13+刘寨!X13+草滩!X13+土高!X13+白塬!X13+河畔!X13+郭城驿镇!X13+头寨!X13+新庄!X13</f>
        <v>0</v>
      </c>
      <c r="Y13" s="17">
        <f t="shared" si="10"/>
        <v>0</v>
      </c>
      <c r="Z13" s="19">
        <f>会师镇!Z13+丁沟!Z13+中川!Z13+新添!Z13+侯川!Z13+党岘!Z13+杨集!Z13+老君!Z13+太平!Z13+翟所!Z13+柴门!Z13+八里!Z13+平头!Z13+韩集!Z13+大沟!Z13+四房!Z13+甘沟!Z13+汉岔!Z13+新塬!Z13+土门!Z13+刘寨!Z13+草滩!Z13+土高!Z13+白塬!Z13+河畔!Z13+郭城驿镇!Z13+头寨!Z13+新庄!Z13</f>
        <v>0</v>
      </c>
      <c r="AA13" s="19">
        <f>会师镇!AA13+丁沟!AA13+中川!AA13+新添!AA13+侯川!AA13+党岘!AA13+杨集!AA13+老君!AA13+太平!AA13+翟所!AA13+柴门!AA13+八里!AA13+平头!AA13+韩集!AA13+大沟!AA13+四房!AA13+甘沟!AA13+汉岔!AA13+新塬!AA13+土门!AA13+刘寨!AA13+草滩!AA13+土高!AA13+白塬!AA13+河畔!AA13+郭城驿镇!AA13+头寨!AA13+新庄!AA13</f>
        <v>0</v>
      </c>
      <c r="AB13" s="19">
        <f>会师镇!AB13+丁沟!AB13+中川!AB13+新添!AB13+侯川!AB13+党岘!AB13+杨集!AB13+老君!AB13+太平!AB13+翟所!AB13+柴门!AB13+八里!AB13+平头!AB13+韩集!AB13+大沟!AB13+四房!AB13+甘沟!AB13+汉岔!AB13+新塬!AB13+土门!AB13+刘寨!AB13+草滩!AB13+土高!AB13+白塬!AB13+河畔!AB13+郭城驿镇!AB13+头寨!AB13+新庄!AB13</f>
        <v>0</v>
      </c>
      <c r="AC13" s="19">
        <f>会师镇!AC13+丁沟!AC13+中川!AC13+新添!AC13+侯川!AC13+党岘!AC13+杨集!AC13+老君!AC13+太平!AC13+翟所!AC13+柴门!AC13+八里!AC13+平头!AC13+韩集!AC13+大沟!AC13+四房!AC13+甘沟!AC13+汉岔!AC13+新塬!AC13+土门!AC13+刘寨!AC13+草滩!AC13+土高!AC13+白塬!AC13+河畔!AC13+郭城驿镇!AC13+头寨!AC13+新庄!AC13</f>
        <v>0</v>
      </c>
      <c r="AD13" s="17">
        <f t="shared" si="11"/>
        <v>0</v>
      </c>
      <c r="AE13" s="19">
        <f>会师镇!AE13+丁沟!AE13+中川!AE13+新添!AE13+侯川!AE13+党岘!AE13+杨集!AE13+老君!AE13+太平!AE13+翟所!AE13+柴门!AE13+八里!AE13+平头!AE13+韩集!AE13+大沟!AE13+四房!AE13+甘沟!AE13+汉岔!AE13+新塬!AE13+土门!AE13+刘寨!AE13+草滩!AE13+土高!AE13+白塬!AE13+河畔!AE13+郭城驿镇!AE13+头寨!AE13+新庄!AE13</f>
        <v>0</v>
      </c>
      <c r="AF13" s="19">
        <f>会师镇!AF13+丁沟!AF13+中川!AF13+新添!AF13+侯川!AF13+党岘!AF13+杨集!AF13+老君!AF13+太平!AF13+翟所!AF13+柴门!AF13+八里!AF13+平头!AF13+韩集!AF13+大沟!AF13+四房!AF13+甘沟!AF13+汉岔!AF13+新塬!AF13+土门!AF13+刘寨!AF13+草滩!AF13+土高!AF13+白塬!AF13+河畔!AF13+郭城驿镇!AF13+头寨!AF13+新庄!AF13</f>
        <v>0</v>
      </c>
      <c r="AG13" s="17">
        <f t="shared" si="12"/>
        <v>0</v>
      </c>
      <c r="AH13" s="19">
        <f>会师镇!AH13+丁沟!AH13+中川!AH13+新添!AH13+侯川!AH13+党岘!AH13+杨集!AH13+老君!AH13+太平!AH13+翟所!AH13+柴门!AH13+八里!AH13+平头!AH13+韩集!AH13+大沟!AH13+四房!AH13+甘沟!AH13+汉岔!AH13+新塬!AH13+土门!AH13+刘寨!AH13+草滩!AH13+土高!AH13+白塬!AH13+河畔!AH13+郭城驿镇!AH13+头寨!AH13+新庄!AH13</f>
        <v>0</v>
      </c>
      <c r="AI13" s="19">
        <f>会师镇!AI13+丁沟!AI13+中川!AI13+新添!AI13+侯川!AI13+党岘!AI13+杨集!AI13+老君!AI13+太平!AI13+翟所!AI13+柴门!AI13+八里!AI13+平头!AI13+韩集!AI13+大沟!AI13+四房!AI13+甘沟!AI13+汉岔!AI13+新塬!AI13+土门!AI13+刘寨!AI13+草滩!AI13+土高!AI13+白塬!AI13+河畔!AI13+郭城驿镇!AI13+头寨!AI13+新庄!AI13</f>
        <v>0</v>
      </c>
      <c r="AJ13" s="19">
        <f>会师镇!AJ13+丁沟!AJ13+中川!AJ13+新添!AJ13+侯川!AJ13+党岘!AJ13+杨集!AJ13+老君!AJ13+太平!AJ13+翟所!AJ13+柴门!AJ13+八里!AJ13+平头!AJ13+韩集!AJ13+大沟!AJ13+四房!AJ13+甘沟!AJ13+汉岔!AJ13+新塬!AJ13+土门!AJ13+刘寨!AJ13+草滩!AJ13+土高!AJ13+白塬!AJ13+河畔!AJ13+郭城驿镇!AJ13+头寨!AJ13+新庄!AJ13</f>
        <v>0</v>
      </c>
      <c r="AK13" s="19">
        <f>会师镇!AK13+丁沟!AK13+中川!AK13+新添!AK13+侯川!AK13+党岘!AK13+杨集!AK13+老君!AK13+太平!AK13+翟所!AK13+柴门!AK13+八里!AK13+平头!AK13+韩集!AK13+大沟!AK13+四房!AK13+甘沟!AK13+汉岔!AK13+新塬!AK13+土门!AK13+刘寨!AK13+草滩!AK13+土高!AK13+白塬!AK13+河畔!AK13+郭城驿镇!AK13+头寨!AK13+新庄!AK13</f>
        <v>0</v>
      </c>
      <c r="AL13" s="19">
        <f>会师镇!AL13+丁沟!AL13+中川!AL13+新添!AL13+侯川!AL13+党岘!AL13+杨集!AL13+老君!AL13+太平!AL13+翟所!AL13+柴门!AL13+八里!AL13+平头!AL13+韩集!AL13+大沟!AL13+四房!AL13+甘沟!AL13+汉岔!AL13+新塬!AL13+土门!AL13+刘寨!AL13+草滩!AL13+土高!AL13+白塬!AL13+河畔!AL13+郭城驿镇!AL13+头寨!AL13+新庄!AL13</f>
        <v>9315734</v>
      </c>
      <c r="AM13" s="19">
        <f>会师镇!AM13+丁沟!AM13+中川!AM13+新添!AM13+侯川!AM13+党岘!AM13+杨集!AM13+老君!AM13+太平!AM13+翟所!AM13+柴门!AM13+八里!AM13+平头!AM13+韩集!AM13+大沟!AM13+四房!AM13+甘沟!AM13+汉岔!AM13+新塬!AM13+土门!AM13+刘寨!AM13+草滩!AM13+土高!AM13+白塬!AM13+河畔!AM13+郭城驿镇!AM13+头寨!AM13+新庄!AM13</f>
        <v>0</v>
      </c>
      <c r="AN13" s="17">
        <f t="shared" si="13"/>
        <v>0</v>
      </c>
      <c r="AO13" s="19">
        <f>会师镇!AO13+丁沟!AO13+中川!AO13+新添!AO13+侯川!AO13+党岘!AO13+杨集!AO13+老君!AO13+太平!AO13+翟所!AO13+柴门!AO13+八里!AO13+平头!AO13+韩集!AO13+大沟!AO13+四房!AO13+甘沟!AO13+汉岔!AO13+新塬!AO13+土门!AO13+刘寨!AO13+草滩!AO13+土高!AO13+白塬!AO13+河畔!AO13+郭城驿镇!AO13+头寨!AO13+新庄!AO13</f>
        <v>0</v>
      </c>
      <c r="AP13" s="19">
        <f>会师镇!AP13+丁沟!AP13+中川!AP13+新添!AP13+侯川!AP13+党岘!AP13+杨集!AP13+老君!AP13+太平!AP13+翟所!AP13+柴门!AP13+八里!AP13+平头!AP13+韩集!AP13+大沟!AP13+四房!AP13+甘沟!AP13+汉岔!AP13+新塬!AP13+土门!AP13+刘寨!AP13+草滩!AP13+土高!AP13+白塬!AP13+河畔!AP13+郭城驿镇!AP13+头寨!AP13+新庄!AP13</f>
        <v>0</v>
      </c>
      <c r="AQ13" s="19">
        <f>会师镇!AQ13+丁沟!AQ13+中川!AQ13+新添!AQ13+侯川!AQ13+党岘!AQ13+杨集!AQ13+老君!AQ13+太平!AQ13+翟所!AQ13+柴门!AQ13+八里!AQ13+平头!AQ13+韩集!AQ13+大沟!AQ13+四房!AQ13+甘沟!AQ13+汉岔!AQ13+新塬!AQ13+土门!AQ13+刘寨!AQ13+草滩!AQ13+土高!AQ13+白塬!AQ13+河畔!AQ13+郭城驿镇!AQ13+头寨!AQ13+新庄!AQ13</f>
        <v>0</v>
      </c>
      <c r="AR13" s="19">
        <f>会师镇!AR13+丁沟!AR13+中川!AR13+新添!AR13+侯川!AR13+党岘!AR13+杨集!AR13+老君!AR13+太平!AR13+翟所!AR13+柴门!AR13+八里!AR13+平头!AR13+韩集!AR13+大沟!AR13+四房!AR13+甘沟!AR13+汉岔!AR13+新塬!AR13+土门!AR13+刘寨!AR13+草滩!AR13+土高!AR13+白塬!AR13+河畔!AR13+郭城驿镇!AR13+头寨!AR13+新庄!AR13</f>
        <v>0</v>
      </c>
      <c r="AS13" s="19">
        <f>会师镇!AS13+丁沟!AS13+中川!AS13+新添!AS13+侯川!AS13+党岘!AS13+杨集!AS13+老君!AS13+太平!AS13+翟所!AS13+柴门!AS13+八里!AS13+平头!AS13+韩集!AS13+大沟!AS13+四房!AS13+甘沟!AS13+汉岔!AS13+新塬!AS13+土门!AS13+刘寨!AS13+草滩!AS13+土高!AS13+白塬!AS13+河畔!AS13+郭城驿镇!AS13+头寨!AS13+新庄!AS13</f>
        <v>0</v>
      </c>
      <c r="AT13" s="19">
        <f>会师镇!AT13+丁沟!AT13+中川!AT13+新添!AT13+侯川!AT13+党岘!AT13+杨集!AT13+老君!AT13+太平!AT13+翟所!AT13+柴门!AT13+八里!AT13+平头!AT13+韩集!AT13+大沟!AT13+四房!AT13+甘沟!AT13+汉岔!AT13+新塬!AT13+土门!AT13+刘寨!AT13+草滩!AT13+土高!AT13+白塬!AT13+河畔!AT13+郭城驿镇!AT13+头寨!AT13+新庄!AT13</f>
        <v>0</v>
      </c>
      <c r="AU13" s="19">
        <f>会师镇!AU13+丁沟!AU13+中川!AU13+新添!AU13+侯川!AU13+党岘!AU13+杨集!AU13+老君!AU13+太平!AU13+翟所!AU13+柴门!AU13+八里!AU13+平头!AU13+韩集!AU13+大沟!AU13+四房!AU13+甘沟!AU13+汉岔!AU13+新塬!AU13+土门!AU13+刘寨!AU13+草滩!AU13+土高!AU13+白塬!AU13+河畔!AU13+郭城驿镇!AU13+头寨!AU13+新庄!AU13</f>
        <v>0</v>
      </c>
      <c r="AV13" s="19">
        <f>会师镇!AV13+丁沟!AV13+中川!AV13+新添!AV13+侯川!AV13+党岘!AV13+杨集!AV13+老君!AV13+太平!AV13+翟所!AV13+柴门!AV13+八里!AV13+平头!AV13+韩集!AV13+大沟!AV13+四房!AV13+甘沟!AV13+汉岔!AV13+新塬!AV13+土门!AV13+刘寨!AV13+草滩!AV13+土高!AV13+白塬!AV13+河畔!AV13+郭城驿镇!AV13+头寨!AV13+新庄!AV13</f>
        <v>0</v>
      </c>
      <c r="AW13" s="19">
        <f>会师镇!AW13+丁沟!AW13+中川!AW13+新添!AW13+侯川!AW13+党岘!AW13+杨集!AW13+老君!AW13+太平!AW13+翟所!AW13+柴门!AW13+八里!AW13+平头!AW13+韩集!AW13+大沟!AW13+四房!AW13+甘沟!AW13+汉岔!AW13+新塬!AW13+土门!AW13+刘寨!AW13+草滩!AW13+土高!AW13+白塬!AW13+河畔!AW13+郭城驿镇!AW13+头寨!AW13+新庄!AW13</f>
        <v>0</v>
      </c>
      <c r="AX13" s="17">
        <f t="shared" si="14"/>
        <v>0</v>
      </c>
      <c r="AY13" s="19">
        <f>会师镇!AY13+丁沟!AY13+中川!AY13+新添!AY13+侯川!AY13+党岘!AY13+杨集!AY13+老君!AY13+太平!AY13+翟所!AY13+柴门!AY13+八里!AY13+平头!AY13+韩集!AY13+大沟!AY13+四房!AY13+甘沟!AY13+汉岔!AY13+新塬!AY13+土门!AY13+刘寨!AY13+草滩!AY13+土高!AY13+白塬!AY13+河畔!AY13+郭城驿镇!AY13+头寨!AY13+新庄!AY13</f>
        <v>0</v>
      </c>
      <c r="AZ13" s="25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</row>
    <row r="20" spans="3:3">
      <c r="C20" s="1">
        <f>C7-AN7-AX7</f>
        <v>171767053</v>
      </c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workbookViewId="0">
      <selection activeCell="A1" sqref="$A1:$XFD1048576"/>
    </sheetView>
  </sheetViews>
  <sheetFormatPr defaultColWidth="9" defaultRowHeight="15.6"/>
  <cols>
    <col min="1" max="1" width="10" style="5" customWidth="1"/>
    <col min="2" max="2" width="34.1296296296296" style="6" customWidth="1"/>
    <col min="3" max="3" width="12.8796296296296" style="1" customWidth="1"/>
    <col min="4" max="5" width="13.3796296296296" style="1" customWidth="1"/>
    <col min="6" max="7" width="11.25" style="1" customWidth="1"/>
    <col min="8" max="8" width="12.5" style="1" customWidth="1"/>
    <col min="9" max="10" width="9.87962962962963" style="1" customWidth="1"/>
    <col min="11" max="11" width="10.6296296296296" style="1" customWidth="1"/>
    <col min="12" max="15" width="11.6296296296296" style="1" customWidth="1"/>
    <col min="16" max="16" width="9.37962962962963" style="1" customWidth="1"/>
    <col min="17" max="17" width="9.87962962962963" style="1" customWidth="1"/>
    <col min="18" max="18" width="10.25" style="1" customWidth="1"/>
    <col min="19" max="19" width="10.1296296296296" style="1" customWidth="1"/>
    <col min="20" max="20" width="11.1296296296296" style="1" customWidth="1"/>
    <col min="21" max="21" width="10.75" style="1" customWidth="1"/>
    <col min="22" max="50" width="12.1296296296296" style="1" customWidth="1"/>
    <col min="51" max="214" width="8.75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0" t="s">
        <v>11</v>
      </c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3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15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.1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.1" customHeight="1" spans="1:52">
      <c r="A7" s="15"/>
      <c r="B7" s="16" t="s">
        <v>54</v>
      </c>
      <c r="C7" s="17">
        <f t="shared" ref="C7:V7" si="0">C8+C9+C10+C11+C12+C13</f>
        <v>12994262</v>
      </c>
      <c r="D7" s="17">
        <f t="shared" si="0"/>
        <v>2646590</v>
      </c>
      <c r="E7" s="17">
        <f t="shared" si="0"/>
        <v>2014976</v>
      </c>
      <c r="F7" s="17">
        <f t="shared" si="0"/>
        <v>1015272</v>
      </c>
      <c r="G7" s="17">
        <f t="shared" si="0"/>
        <v>915098</v>
      </c>
      <c r="H7" s="17">
        <f t="shared" si="0"/>
        <v>787998</v>
      </c>
      <c r="I7" s="17">
        <f t="shared" si="0"/>
        <v>57500</v>
      </c>
      <c r="J7" s="17">
        <f t="shared" si="0"/>
        <v>69600</v>
      </c>
      <c r="K7" s="17">
        <f t="shared" si="0"/>
        <v>84606</v>
      </c>
      <c r="L7" s="17">
        <f t="shared" si="0"/>
        <v>413422</v>
      </c>
      <c r="M7" s="17">
        <f t="shared" si="0"/>
        <v>288523</v>
      </c>
      <c r="N7" s="17">
        <f t="shared" si="0"/>
        <v>108196</v>
      </c>
      <c r="O7" s="17">
        <f t="shared" si="0"/>
        <v>16703</v>
      </c>
      <c r="P7" s="17">
        <f t="shared" si="0"/>
        <v>3607</v>
      </c>
      <c r="Q7" s="17">
        <f t="shared" si="0"/>
        <v>9016</v>
      </c>
      <c r="R7" s="17">
        <f t="shared" si="0"/>
        <v>4080</v>
      </c>
      <c r="S7" s="17">
        <f t="shared" si="0"/>
        <v>0</v>
      </c>
      <c r="T7" s="17">
        <f t="shared" si="0"/>
        <v>216392</v>
      </c>
      <c r="U7" s="17">
        <f t="shared" si="0"/>
        <v>1800</v>
      </c>
      <c r="V7" s="17">
        <f t="shared" si="0"/>
        <v>8961910</v>
      </c>
      <c r="W7" s="17"/>
      <c r="X7" s="17">
        <f t="shared" ref="X7:AY7" si="1">X8+X9+X10+X11+X12+X13</f>
        <v>3401892</v>
      </c>
      <c r="Y7" s="17">
        <f t="shared" si="1"/>
        <v>3107430</v>
      </c>
      <c r="Z7" s="17">
        <f t="shared" si="1"/>
        <v>2718330</v>
      </c>
      <c r="AA7" s="17">
        <f t="shared" si="1"/>
        <v>196500</v>
      </c>
      <c r="AB7" s="17">
        <f t="shared" si="1"/>
        <v>192600</v>
      </c>
      <c r="AC7" s="17">
        <f t="shared" si="1"/>
        <v>283491</v>
      </c>
      <c r="AD7" s="17">
        <f t="shared" si="1"/>
        <v>1416430</v>
      </c>
      <c r="AE7" s="17">
        <f t="shared" si="1"/>
        <v>979236</v>
      </c>
      <c r="AF7" s="17">
        <f t="shared" si="1"/>
        <v>367213</v>
      </c>
      <c r="AG7" s="17">
        <f t="shared" si="1"/>
        <v>69981</v>
      </c>
      <c r="AH7" s="17">
        <f t="shared" si="1"/>
        <v>12240</v>
      </c>
      <c r="AI7" s="17">
        <f t="shared" si="1"/>
        <v>30601</v>
      </c>
      <c r="AJ7" s="17">
        <f t="shared" si="1"/>
        <v>7140</v>
      </c>
      <c r="AK7" s="17">
        <f t="shared" si="1"/>
        <v>20000</v>
      </c>
      <c r="AL7" s="17">
        <f t="shared" si="1"/>
        <v>734427</v>
      </c>
      <c r="AM7" s="17">
        <f t="shared" si="1"/>
        <v>18240</v>
      </c>
      <c r="AN7" s="17">
        <f t="shared" si="1"/>
        <v>1296482</v>
      </c>
      <c r="AO7" s="17">
        <f t="shared" si="1"/>
        <v>300000</v>
      </c>
      <c r="AP7" s="17">
        <f t="shared" si="1"/>
        <v>500000</v>
      </c>
      <c r="AQ7" s="17">
        <f t="shared" si="1"/>
        <v>971600</v>
      </c>
      <c r="AR7" s="17">
        <f t="shared" si="1"/>
        <v>95082</v>
      </c>
      <c r="AS7" s="17">
        <f t="shared" si="1"/>
        <v>229800</v>
      </c>
      <c r="AT7" s="17">
        <f t="shared" si="1"/>
        <v>0</v>
      </c>
      <c r="AU7" s="17">
        <f t="shared" si="1"/>
        <v>0</v>
      </c>
      <c r="AV7" s="17">
        <f t="shared" si="1"/>
        <v>0</v>
      </c>
      <c r="AW7" s="17">
        <f t="shared" si="1"/>
        <v>0</v>
      </c>
      <c r="AX7" s="17">
        <f t="shared" si="1"/>
        <v>89280</v>
      </c>
      <c r="AY7" s="17">
        <f t="shared" si="1"/>
        <v>89280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2">D8+V8+AN8+AX8</f>
        <v>3402538</v>
      </c>
      <c r="D8" s="17">
        <f t="shared" ref="D8:D13" si="3">E8+L8+T8+U8</f>
        <v>2016776</v>
      </c>
      <c r="E8" s="17">
        <f t="shared" ref="E8:E13" si="4">F8+G8+K8</f>
        <v>2014976</v>
      </c>
      <c r="F8" s="19">
        <v>1015272</v>
      </c>
      <c r="G8" s="17">
        <f t="shared" ref="G8:G13" si="5">H8+I8+J8</f>
        <v>915098</v>
      </c>
      <c r="H8" s="19">
        <v>787998</v>
      </c>
      <c r="I8" s="19">
        <v>57500</v>
      </c>
      <c r="J8" s="19">
        <v>69600</v>
      </c>
      <c r="K8" s="19">
        <v>84606</v>
      </c>
      <c r="L8" s="17">
        <f t="shared" ref="L8:L13" si="6">M8+N8+O8</f>
        <v>0</v>
      </c>
      <c r="M8" s="19"/>
      <c r="N8" s="19"/>
      <c r="O8" s="17">
        <f t="shared" ref="O8:O13" si="7">P8+Q8+R8+S8</f>
        <v>0</v>
      </c>
      <c r="P8" s="19"/>
      <c r="Q8" s="19"/>
      <c r="R8" s="19"/>
      <c r="S8" s="19"/>
      <c r="T8" s="19"/>
      <c r="U8" s="19">
        <v>1800</v>
      </c>
      <c r="V8" s="17">
        <f t="shared" ref="V8:V13" si="8">W8+AD8+AL8+AM8</f>
        <v>0</v>
      </c>
      <c r="W8" s="22">
        <f t="shared" ref="W8:W13" si="9">X8+Y8+AC8</f>
        <v>0</v>
      </c>
      <c r="X8" s="19"/>
      <c r="Y8" s="17">
        <f t="shared" ref="Y8:Y13" si="10">Z8+AA8+AB8</f>
        <v>0</v>
      </c>
      <c r="Z8" s="19"/>
      <c r="AA8" s="19"/>
      <c r="AB8" s="19"/>
      <c r="AC8" s="19"/>
      <c r="AD8" s="17">
        <f t="shared" ref="AD8:AD13" si="11">AE8+AF8+AG8</f>
        <v>0</v>
      </c>
      <c r="AE8" s="19"/>
      <c r="AF8" s="19"/>
      <c r="AG8" s="17">
        <f t="shared" ref="AG8:AG13" si="12">AH8+AI8+AJ8+AK8</f>
        <v>0</v>
      </c>
      <c r="AH8" s="19"/>
      <c r="AI8" s="19"/>
      <c r="AJ8" s="19"/>
      <c r="AK8" s="19"/>
      <c r="AL8" s="19"/>
      <c r="AM8" s="19"/>
      <c r="AN8" s="17">
        <f t="shared" ref="AN8:AN13" si="13">AQ8+AR8+AS8+AT8+AU8+AV8+AW8</f>
        <v>1296482</v>
      </c>
      <c r="AO8" s="19">
        <v>300000</v>
      </c>
      <c r="AP8" s="19">
        <v>500000</v>
      </c>
      <c r="AQ8" s="19">
        <v>971600</v>
      </c>
      <c r="AR8" s="19">
        <v>95082</v>
      </c>
      <c r="AS8" s="19">
        <v>229800</v>
      </c>
      <c r="AT8" s="19"/>
      <c r="AU8" s="19"/>
      <c r="AV8" s="19"/>
      <c r="AW8" s="19"/>
      <c r="AX8" s="17">
        <f t="shared" ref="AX8:AX13" si="14">AY8</f>
        <v>89280</v>
      </c>
      <c r="AY8" s="19">
        <v>89280</v>
      </c>
      <c r="AZ8" s="25"/>
    </row>
    <row r="9" ht="36" customHeight="1" spans="1:52">
      <c r="A9" s="15">
        <v>2010350</v>
      </c>
      <c r="B9" s="15" t="s">
        <v>93</v>
      </c>
      <c r="C9" s="17">
        <f t="shared" si="2"/>
        <v>6831053</v>
      </c>
      <c r="D9" s="17">
        <f t="shared" si="3"/>
        <v>0</v>
      </c>
      <c r="E9" s="17">
        <f t="shared" si="4"/>
        <v>0</v>
      </c>
      <c r="F9" s="19"/>
      <c r="G9" s="17">
        <f t="shared" si="5"/>
        <v>0</v>
      </c>
      <c r="H9" s="19"/>
      <c r="I9" s="19"/>
      <c r="J9" s="19"/>
      <c r="K9" s="19"/>
      <c r="L9" s="17">
        <f t="shared" si="6"/>
        <v>0</v>
      </c>
      <c r="M9" s="19"/>
      <c r="N9" s="19"/>
      <c r="O9" s="17">
        <f t="shared" si="7"/>
        <v>0</v>
      </c>
      <c r="P9" s="19"/>
      <c r="Q9" s="19"/>
      <c r="R9" s="19"/>
      <c r="S9" s="19"/>
      <c r="T9" s="19"/>
      <c r="U9" s="19"/>
      <c r="V9" s="17">
        <f t="shared" si="8"/>
        <v>6831053</v>
      </c>
      <c r="W9" s="22">
        <f t="shared" si="9"/>
        <v>6792813</v>
      </c>
      <c r="X9" s="19">
        <v>3401892</v>
      </c>
      <c r="Y9" s="17">
        <f t="shared" si="10"/>
        <v>3107430</v>
      </c>
      <c r="Z9" s="19">
        <v>2718330</v>
      </c>
      <c r="AA9" s="19">
        <v>196500</v>
      </c>
      <c r="AB9" s="19">
        <v>192600</v>
      </c>
      <c r="AC9" s="19">
        <v>283491</v>
      </c>
      <c r="AD9" s="17">
        <f t="shared" si="11"/>
        <v>20000</v>
      </c>
      <c r="AE9" s="19"/>
      <c r="AF9" s="19"/>
      <c r="AG9" s="17">
        <f t="shared" si="12"/>
        <v>20000</v>
      </c>
      <c r="AH9" s="19"/>
      <c r="AI9" s="19"/>
      <c r="AJ9" s="19"/>
      <c r="AK9" s="19">
        <v>20000</v>
      </c>
      <c r="AL9" s="19"/>
      <c r="AM9" s="19">
        <v>18240</v>
      </c>
      <c r="AN9" s="17">
        <f t="shared" si="13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4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2"/>
        <v>1267759</v>
      </c>
      <c r="D10" s="17">
        <f t="shared" si="3"/>
        <v>288523</v>
      </c>
      <c r="E10" s="17">
        <f t="shared" si="4"/>
        <v>0</v>
      </c>
      <c r="F10" s="19"/>
      <c r="G10" s="17">
        <f t="shared" si="5"/>
        <v>0</v>
      </c>
      <c r="H10" s="19"/>
      <c r="I10" s="19"/>
      <c r="J10" s="19"/>
      <c r="K10" s="19"/>
      <c r="L10" s="17">
        <f t="shared" si="6"/>
        <v>288523</v>
      </c>
      <c r="M10" s="19">
        <v>288523</v>
      </c>
      <c r="N10" s="19"/>
      <c r="O10" s="17">
        <f t="shared" si="7"/>
        <v>0</v>
      </c>
      <c r="P10" s="19"/>
      <c r="Q10" s="19"/>
      <c r="R10" s="19"/>
      <c r="S10" s="19"/>
      <c r="T10" s="19"/>
      <c r="U10" s="19"/>
      <c r="V10" s="17">
        <f t="shared" si="8"/>
        <v>979236</v>
      </c>
      <c r="W10" s="22">
        <f t="shared" si="9"/>
        <v>0</v>
      </c>
      <c r="X10" s="19"/>
      <c r="Y10" s="17">
        <f t="shared" si="10"/>
        <v>0</v>
      </c>
      <c r="Z10" s="19"/>
      <c r="AA10" s="19"/>
      <c r="AB10" s="19"/>
      <c r="AC10" s="19"/>
      <c r="AD10" s="17">
        <f t="shared" si="11"/>
        <v>979236</v>
      </c>
      <c r="AE10" s="19">
        <v>979236</v>
      </c>
      <c r="AF10" s="19"/>
      <c r="AG10" s="17">
        <f t="shared" si="12"/>
        <v>0</v>
      </c>
      <c r="AH10" s="19"/>
      <c r="AI10" s="19"/>
      <c r="AJ10" s="19"/>
      <c r="AK10" s="19"/>
      <c r="AL10" s="19"/>
      <c r="AM10" s="19"/>
      <c r="AN10" s="17">
        <f t="shared" si="13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4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2"/>
        <v>124899</v>
      </c>
      <c r="D11" s="17">
        <f t="shared" si="3"/>
        <v>124899</v>
      </c>
      <c r="E11" s="17">
        <f t="shared" si="4"/>
        <v>0</v>
      </c>
      <c r="F11" s="19"/>
      <c r="G11" s="17">
        <f t="shared" si="5"/>
        <v>0</v>
      </c>
      <c r="H11" s="19"/>
      <c r="I11" s="19"/>
      <c r="J11" s="19"/>
      <c r="K11" s="19"/>
      <c r="L11" s="17">
        <f t="shared" si="6"/>
        <v>124899</v>
      </c>
      <c r="M11" s="19"/>
      <c r="N11" s="19">
        <v>108196</v>
      </c>
      <c r="O11" s="17">
        <f t="shared" si="7"/>
        <v>16703</v>
      </c>
      <c r="P11" s="19">
        <v>3607</v>
      </c>
      <c r="Q11" s="19">
        <v>9016</v>
      </c>
      <c r="R11" s="19">
        <v>4080</v>
      </c>
      <c r="S11" s="19"/>
      <c r="T11" s="19"/>
      <c r="U11" s="19"/>
      <c r="V11" s="17">
        <f t="shared" si="8"/>
        <v>0</v>
      </c>
      <c r="W11" s="22">
        <f t="shared" si="9"/>
        <v>0</v>
      </c>
      <c r="X11" s="19"/>
      <c r="Y11" s="17">
        <f t="shared" si="10"/>
        <v>0</v>
      </c>
      <c r="Z11" s="19"/>
      <c r="AA11" s="19"/>
      <c r="AB11" s="19"/>
      <c r="AC11" s="19"/>
      <c r="AD11" s="17">
        <f t="shared" si="11"/>
        <v>0</v>
      </c>
      <c r="AE11" s="19"/>
      <c r="AF11" s="19"/>
      <c r="AG11" s="17">
        <f t="shared" si="12"/>
        <v>0</v>
      </c>
      <c r="AH11" s="19"/>
      <c r="AI11" s="19"/>
      <c r="AJ11" s="19"/>
      <c r="AK11" s="19"/>
      <c r="AL11" s="19"/>
      <c r="AM11" s="19"/>
      <c r="AN11" s="17">
        <f t="shared" si="13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4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2"/>
        <v>417194</v>
      </c>
      <c r="D12" s="17">
        <f t="shared" si="3"/>
        <v>0</v>
      </c>
      <c r="E12" s="17">
        <f t="shared" si="4"/>
        <v>0</v>
      </c>
      <c r="F12" s="19"/>
      <c r="G12" s="17">
        <f t="shared" si="5"/>
        <v>0</v>
      </c>
      <c r="H12" s="19"/>
      <c r="I12" s="19"/>
      <c r="J12" s="19"/>
      <c r="K12" s="19"/>
      <c r="L12" s="17">
        <f t="shared" si="6"/>
        <v>0</v>
      </c>
      <c r="M12" s="19"/>
      <c r="N12" s="19"/>
      <c r="O12" s="17">
        <f t="shared" si="7"/>
        <v>0</v>
      </c>
      <c r="P12" s="19"/>
      <c r="Q12" s="19"/>
      <c r="R12" s="19"/>
      <c r="S12" s="19"/>
      <c r="T12" s="19"/>
      <c r="U12" s="19"/>
      <c r="V12" s="17">
        <f t="shared" si="8"/>
        <v>417194</v>
      </c>
      <c r="W12" s="22">
        <f t="shared" si="9"/>
        <v>0</v>
      </c>
      <c r="X12" s="19"/>
      <c r="Y12" s="17">
        <f t="shared" si="10"/>
        <v>0</v>
      </c>
      <c r="Z12" s="19"/>
      <c r="AA12" s="19"/>
      <c r="AB12" s="19"/>
      <c r="AC12" s="19"/>
      <c r="AD12" s="17">
        <f t="shared" si="11"/>
        <v>417194</v>
      </c>
      <c r="AE12" s="19"/>
      <c r="AF12" s="19">
        <v>367213</v>
      </c>
      <c r="AG12" s="17">
        <f t="shared" si="12"/>
        <v>49981</v>
      </c>
      <c r="AH12" s="19">
        <v>12240</v>
      </c>
      <c r="AI12" s="19">
        <v>30601</v>
      </c>
      <c r="AJ12" s="19">
        <v>7140</v>
      </c>
      <c r="AK12" s="19"/>
      <c r="AL12" s="19"/>
      <c r="AM12" s="19"/>
      <c r="AN12" s="17">
        <f t="shared" si="13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4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2"/>
        <v>950819</v>
      </c>
      <c r="D13" s="17">
        <f t="shared" si="3"/>
        <v>216392</v>
      </c>
      <c r="E13" s="17">
        <f t="shared" si="4"/>
        <v>0</v>
      </c>
      <c r="F13" s="19"/>
      <c r="G13" s="17">
        <f t="shared" si="5"/>
        <v>0</v>
      </c>
      <c r="H13" s="19"/>
      <c r="I13" s="19"/>
      <c r="J13" s="19"/>
      <c r="K13" s="19"/>
      <c r="L13" s="17">
        <f t="shared" si="6"/>
        <v>0</v>
      </c>
      <c r="M13" s="19"/>
      <c r="N13" s="19"/>
      <c r="O13" s="17">
        <f t="shared" si="7"/>
        <v>0</v>
      </c>
      <c r="P13" s="19"/>
      <c r="Q13" s="19"/>
      <c r="R13" s="19"/>
      <c r="S13" s="19"/>
      <c r="T13" s="19">
        <v>216392</v>
      </c>
      <c r="U13" s="19"/>
      <c r="V13" s="17">
        <f t="shared" si="8"/>
        <v>734427</v>
      </c>
      <c r="W13" s="22">
        <f t="shared" si="9"/>
        <v>0</v>
      </c>
      <c r="X13" s="19"/>
      <c r="Y13" s="17">
        <f t="shared" si="10"/>
        <v>0</v>
      </c>
      <c r="Z13" s="19"/>
      <c r="AA13" s="19"/>
      <c r="AB13" s="19"/>
      <c r="AC13" s="19"/>
      <c r="AD13" s="17">
        <f t="shared" si="11"/>
        <v>0</v>
      </c>
      <c r="AE13" s="19"/>
      <c r="AF13" s="19"/>
      <c r="AG13" s="17">
        <f t="shared" si="12"/>
        <v>0</v>
      </c>
      <c r="AH13" s="19"/>
      <c r="AI13" s="19"/>
      <c r="AJ13" s="19"/>
      <c r="AK13" s="19"/>
      <c r="AL13" s="19">
        <v>734427</v>
      </c>
      <c r="AM13" s="19"/>
      <c r="AN13" s="17">
        <f t="shared" si="13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4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1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32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27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 t="shared" ref="C7:W7" si="0">C8+C9+C10+C11+C12+C13</f>
        <v>7224738</v>
      </c>
      <c r="D7" s="17">
        <f t="shared" si="0"/>
        <v>2025251</v>
      </c>
      <c r="E7" s="17">
        <f t="shared" si="0"/>
        <v>1531690</v>
      </c>
      <c r="F7" s="17">
        <f t="shared" si="0"/>
        <v>759624</v>
      </c>
      <c r="G7" s="17">
        <f t="shared" si="0"/>
        <v>708764</v>
      </c>
      <c r="H7" s="17">
        <f t="shared" si="0"/>
        <v>600264</v>
      </c>
      <c r="I7" s="17">
        <f t="shared" si="0"/>
        <v>42500</v>
      </c>
      <c r="J7" s="17">
        <f t="shared" si="0"/>
        <v>66000</v>
      </c>
      <c r="K7" s="17">
        <f t="shared" si="0"/>
        <v>63302</v>
      </c>
      <c r="L7" s="17">
        <f t="shared" si="0"/>
        <v>330374</v>
      </c>
      <c r="M7" s="17">
        <f t="shared" si="0"/>
        <v>217582</v>
      </c>
      <c r="N7" s="17">
        <f t="shared" si="0"/>
        <v>81593</v>
      </c>
      <c r="O7" s="17">
        <f t="shared" si="0"/>
        <v>31199</v>
      </c>
      <c r="P7" s="17">
        <f t="shared" si="0"/>
        <v>2720</v>
      </c>
      <c r="Q7" s="17">
        <f t="shared" si="0"/>
        <v>6799</v>
      </c>
      <c r="R7" s="17">
        <f t="shared" si="0"/>
        <v>1680</v>
      </c>
      <c r="S7" s="17">
        <f t="shared" si="0"/>
        <v>20000</v>
      </c>
      <c r="T7" s="17">
        <f t="shared" si="0"/>
        <v>163187</v>
      </c>
      <c r="U7" s="17">
        <f t="shared" si="0"/>
        <v>0</v>
      </c>
      <c r="V7" s="17">
        <f t="shared" si="0"/>
        <v>4206557</v>
      </c>
      <c r="W7" s="17">
        <f t="shared" si="0"/>
        <v>3146186</v>
      </c>
      <c r="X7" s="17">
        <f t="shared" ref="X7:AY7" si="1">X8+X9+X10+X11+X12+X13</f>
        <v>1565424</v>
      </c>
      <c r="Y7" s="17">
        <f t="shared" si="1"/>
        <v>1450310</v>
      </c>
      <c r="Z7" s="17">
        <f t="shared" si="1"/>
        <v>1242210</v>
      </c>
      <c r="AA7" s="17">
        <f t="shared" si="1"/>
        <v>90500</v>
      </c>
      <c r="AB7" s="17">
        <f t="shared" si="1"/>
        <v>117600</v>
      </c>
      <c r="AC7" s="17">
        <f t="shared" si="1"/>
        <v>130452</v>
      </c>
      <c r="AD7" s="17">
        <f t="shared" si="1"/>
        <v>656387</v>
      </c>
      <c r="AE7" s="17">
        <f t="shared" si="1"/>
        <v>460422</v>
      </c>
      <c r="AF7" s="17">
        <f t="shared" si="1"/>
        <v>172482</v>
      </c>
      <c r="AG7" s="17">
        <f t="shared" si="1"/>
        <v>23483</v>
      </c>
      <c r="AH7" s="17">
        <f t="shared" si="1"/>
        <v>5749</v>
      </c>
      <c r="AI7" s="17">
        <f t="shared" si="1"/>
        <v>14374</v>
      </c>
      <c r="AJ7" s="17">
        <f t="shared" si="1"/>
        <v>3360</v>
      </c>
      <c r="AK7" s="17">
        <f t="shared" si="1"/>
        <v>0</v>
      </c>
      <c r="AL7" s="17">
        <f t="shared" si="1"/>
        <v>336916</v>
      </c>
      <c r="AM7" s="17">
        <f t="shared" si="1"/>
        <v>67068</v>
      </c>
      <c r="AN7" s="17">
        <f t="shared" si="1"/>
        <v>964610</v>
      </c>
      <c r="AO7" s="17">
        <f t="shared" si="1"/>
        <v>100000</v>
      </c>
      <c r="AP7" s="17">
        <f t="shared" si="1"/>
        <v>500000</v>
      </c>
      <c r="AQ7" s="17">
        <f t="shared" si="1"/>
        <v>685600</v>
      </c>
      <c r="AR7" s="17">
        <f t="shared" si="1"/>
        <v>50010</v>
      </c>
      <c r="AS7" s="17">
        <f t="shared" si="1"/>
        <v>159000</v>
      </c>
      <c r="AT7" s="17">
        <f t="shared" si="1"/>
        <v>15000</v>
      </c>
      <c r="AU7" s="17">
        <f t="shared" si="1"/>
        <v>15000</v>
      </c>
      <c r="AV7" s="17">
        <f t="shared" si="1"/>
        <v>40000</v>
      </c>
      <c r="AW7" s="17">
        <f t="shared" si="1"/>
        <v>0</v>
      </c>
      <c r="AX7" s="17">
        <f t="shared" si="1"/>
        <v>28320</v>
      </c>
      <c r="AY7" s="17">
        <f t="shared" si="1"/>
        <v>28320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2">D8+V8+AN8+AX8</f>
        <v>2538140</v>
      </c>
      <c r="D8" s="17">
        <f t="shared" ref="D8:D13" si="3">E8+L8+T8+U8</f>
        <v>1551690</v>
      </c>
      <c r="E8" s="17">
        <f t="shared" ref="E8:E13" si="4">F8+G8+K8</f>
        <v>1531690</v>
      </c>
      <c r="F8" s="19">
        <v>759624</v>
      </c>
      <c r="G8" s="17">
        <f t="shared" ref="G8:G13" si="5">H8+I8+J8</f>
        <v>708764</v>
      </c>
      <c r="H8" s="19">
        <v>600264</v>
      </c>
      <c r="I8" s="19">
        <v>42500</v>
      </c>
      <c r="J8" s="19">
        <v>66000</v>
      </c>
      <c r="K8" s="19">
        <v>63302</v>
      </c>
      <c r="L8" s="17">
        <f t="shared" ref="L8:L13" si="6">M8+N8+O8</f>
        <v>20000</v>
      </c>
      <c r="M8" s="19"/>
      <c r="N8" s="19"/>
      <c r="O8" s="17">
        <f t="shared" ref="O8:O13" si="7">P8+Q8+R8+S8</f>
        <v>20000</v>
      </c>
      <c r="P8" s="19"/>
      <c r="Q8" s="19"/>
      <c r="R8" s="19"/>
      <c r="S8" s="19">
        <v>20000</v>
      </c>
      <c r="T8" s="19"/>
      <c r="U8" s="19"/>
      <c r="V8" s="17">
        <f t="shared" ref="V8:V13" si="8">W8+AD8+AL8+AM8</f>
        <v>0</v>
      </c>
      <c r="W8" s="22">
        <f t="shared" ref="W8:W13" si="9">X8+Y8+AC8</f>
        <v>0</v>
      </c>
      <c r="X8" s="19"/>
      <c r="Y8" s="17">
        <f t="shared" ref="Y8:Y13" si="10">Z8+AA8+AB8</f>
        <v>0</v>
      </c>
      <c r="Z8" s="19"/>
      <c r="AA8" s="19"/>
      <c r="AB8" s="19"/>
      <c r="AC8" s="19"/>
      <c r="AD8" s="17">
        <f t="shared" ref="AD8:AD13" si="11">AE8+AF8+AG8</f>
        <v>0</v>
      </c>
      <c r="AE8" s="19"/>
      <c r="AF8" s="19"/>
      <c r="AG8" s="17">
        <f t="shared" ref="AG8:AG13" si="12">AH8+AI8+AJ8+AK8</f>
        <v>0</v>
      </c>
      <c r="AH8" s="19"/>
      <c r="AI8" s="19"/>
      <c r="AJ8" s="19"/>
      <c r="AK8" s="19"/>
      <c r="AL8" s="19"/>
      <c r="AM8" s="19"/>
      <c r="AN8" s="17">
        <f t="shared" ref="AN8:AN13" si="13">AQ8+AR8+AS8+AT8+AU8+AV8+AW8</f>
        <v>964610</v>
      </c>
      <c r="AO8" s="19">
        <v>100000</v>
      </c>
      <c r="AP8" s="19">
        <v>500000</v>
      </c>
      <c r="AQ8" s="19">
        <v>685600</v>
      </c>
      <c r="AR8" s="19">
        <v>50010</v>
      </c>
      <c r="AS8" s="19">
        <v>159000</v>
      </c>
      <c r="AT8" s="19">
        <v>15000</v>
      </c>
      <c r="AU8" s="19">
        <v>15000</v>
      </c>
      <c r="AV8" s="19">
        <v>40000</v>
      </c>
      <c r="AW8" s="19"/>
      <c r="AX8" s="17">
        <f t="shared" ref="AX8:AX13" si="14">AY8</f>
        <v>21840</v>
      </c>
      <c r="AY8" s="19">
        <v>21840</v>
      </c>
      <c r="AZ8" s="25"/>
    </row>
    <row r="9" ht="36" customHeight="1" spans="1:52">
      <c r="A9" s="15">
        <v>2010350</v>
      </c>
      <c r="B9" s="15" t="s">
        <v>93</v>
      </c>
      <c r="C9" s="17">
        <f t="shared" si="2"/>
        <v>3219734</v>
      </c>
      <c r="D9" s="17">
        <f t="shared" si="3"/>
        <v>0</v>
      </c>
      <c r="E9" s="17">
        <f t="shared" si="4"/>
        <v>0</v>
      </c>
      <c r="F9" s="19"/>
      <c r="G9" s="17">
        <f t="shared" si="5"/>
        <v>0</v>
      </c>
      <c r="H9" s="19"/>
      <c r="I9" s="19"/>
      <c r="J9" s="19"/>
      <c r="K9" s="19"/>
      <c r="L9" s="17">
        <f t="shared" si="6"/>
        <v>0</v>
      </c>
      <c r="M9" s="19"/>
      <c r="N9" s="19"/>
      <c r="O9" s="17">
        <f t="shared" si="7"/>
        <v>0</v>
      </c>
      <c r="P9" s="19"/>
      <c r="Q9" s="19"/>
      <c r="R9" s="19"/>
      <c r="S9" s="19"/>
      <c r="T9" s="19"/>
      <c r="U9" s="19"/>
      <c r="V9" s="17">
        <f t="shared" si="8"/>
        <v>3213254</v>
      </c>
      <c r="W9" s="22">
        <f t="shared" si="9"/>
        <v>3146186</v>
      </c>
      <c r="X9" s="19">
        <v>1565424</v>
      </c>
      <c r="Y9" s="17">
        <f t="shared" si="10"/>
        <v>1450310</v>
      </c>
      <c r="Z9" s="19">
        <v>1242210</v>
      </c>
      <c r="AA9" s="19">
        <v>90500</v>
      </c>
      <c r="AB9" s="19">
        <v>117600</v>
      </c>
      <c r="AC9" s="19">
        <v>130452</v>
      </c>
      <c r="AD9" s="17">
        <f t="shared" si="11"/>
        <v>0</v>
      </c>
      <c r="AE9" s="19"/>
      <c r="AF9" s="19"/>
      <c r="AG9" s="17">
        <f t="shared" si="12"/>
        <v>0</v>
      </c>
      <c r="AH9" s="19"/>
      <c r="AI9" s="19"/>
      <c r="AJ9" s="19"/>
      <c r="AK9" s="19"/>
      <c r="AL9" s="19"/>
      <c r="AM9" s="19">
        <v>67068</v>
      </c>
      <c r="AN9" s="17">
        <f t="shared" si="13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4"/>
        <v>6480</v>
      </c>
      <c r="AY9" s="19">
        <v>6480</v>
      </c>
      <c r="AZ9" s="25"/>
    </row>
    <row r="10" ht="36" customHeight="1" spans="1:52">
      <c r="A10" s="15">
        <v>2080505</v>
      </c>
      <c r="B10" s="15" t="s">
        <v>94</v>
      </c>
      <c r="C10" s="17">
        <f t="shared" si="2"/>
        <v>678004</v>
      </c>
      <c r="D10" s="17">
        <f t="shared" si="3"/>
        <v>217582</v>
      </c>
      <c r="E10" s="17">
        <f t="shared" si="4"/>
        <v>0</v>
      </c>
      <c r="F10" s="19"/>
      <c r="G10" s="17">
        <f t="shared" si="5"/>
        <v>0</v>
      </c>
      <c r="H10" s="19"/>
      <c r="I10" s="19"/>
      <c r="J10" s="19"/>
      <c r="K10" s="19"/>
      <c r="L10" s="17">
        <f t="shared" si="6"/>
        <v>217582</v>
      </c>
      <c r="M10" s="19">
        <v>217582</v>
      </c>
      <c r="N10" s="19"/>
      <c r="O10" s="17">
        <f t="shared" si="7"/>
        <v>0</v>
      </c>
      <c r="P10" s="19"/>
      <c r="Q10" s="19"/>
      <c r="R10" s="19"/>
      <c r="S10" s="19"/>
      <c r="T10" s="19"/>
      <c r="U10" s="19"/>
      <c r="V10" s="17">
        <f t="shared" si="8"/>
        <v>460422</v>
      </c>
      <c r="W10" s="22">
        <f t="shared" si="9"/>
        <v>0</v>
      </c>
      <c r="X10" s="19"/>
      <c r="Y10" s="17">
        <f t="shared" si="10"/>
        <v>0</v>
      </c>
      <c r="Z10" s="19"/>
      <c r="AA10" s="19"/>
      <c r="AB10" s="19"/>
      <c r="AC10" s="19"/>
      <c r="AD10" s="17">
        <f t="shared" si="11"/>
        <v>460422</v>
      </c>
      <c r="AE10" s="19">
        <v>460422</v>
      </c>
      <c r="AF10" s="19"/>
      <c r="AG10" s="17">
        <f t="shared" si="12"/>
        <v>0</v>
      </c>
      <c r="AH10" s="19"/>
      <c r="AI10" s="19"/>
      <c r="AJ10" s="19"/>
      <c r="AK10" s="19"/>
      <c r="AL10" s="19"/>
      <c r="AM10" s="19"/>
      <c r="AN10" s="17">
        <f t="shared" si="13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4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2"/>
        <v>92792</v>
      </c>
      <c r="D11" s="17">
        <f t="shared" si="3"/>
        <v>92792</v>
      </c>
      <c r="E11" s="17">
        <f t="shared" si="4"/>
        <v>0</v>
      </c>
      <c r="F11" s="19"/>
      <c r="G11" s="17">
        <f t="shared" si="5"/>
        <v>0</v>
      </c>
      <c r="H11" s="19"/>
      <c r="I11" s="19"/>
      <c r="J11" s="19"/>
      <c r="K11" s="19"/>
      <c r="L11" s="17">
        <f t="shared" si="6"/>
        <v>92792</v>
      </c>
      <c r="M11" s="19"/>
      <c r="N11" s="19">
        <v>81593</v>
      </c>
      <c r="O11" s="17">
        <f t="shared" si="7"/>
        <v>11199</v>
      </c>
      <c r="P11" s="19">
        <v>2720</v>
      </c>
      <c r="Q11" s="19">
        <v>6799</v>
      </c>
      <c r="R11" s="19">
        <v>1680</v>
      </c>
      <c r="S11" s="19"/>
      <c r="T11" s="19"/>
      <c r="U11" s="19"/>
      <c r="V11" s="17">
        <f t="shared" si="8"/>
        <v>0</v>
      </c>
      <c r="W11" s="22">
        <f t="shared" si="9"/>
        <v>0</v>
      </c>
      <c r="X11" s="19"/>
      <c r="Y11" s="17">
        <f t="shared" si="10"/>
        <v>0</v>
      </c>
      <c r="Z11" s="19"/>
      <c r="AA11" s="19"/>
      <c r="AB11" s="19"/>
      <c r="AC11" s="19"/>
      <c r="AD11" s="17">
        <f t="shared" si="11"/>
        <v>0</v>
      </c>
      <c r="AE11" s="19"/>
      <c r="AF11" s="19"/>
      <c r="AG11" s="17">
        <f t="shared" si="12"/>
        <v>0</v>
      </c>
      <c r="AH11" s="19"/>
      <c r="AI11" s="19"/>
      <c r="AJ11" s="19"/>
      <c r="AK11" s="19"/>
      <c r="AL11" s="19"/>
      <c r="AM11" s="19"/>
      <c r="AN11" s="17">
        <f t="shared" si="13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4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2"/>
        <v>195965</v>
      </c>
      <c r="D12" s="17">
        <f t="shared" si="3"/>
        <v>0</v>
      </c>
      <c r="E12" s="17">
        <f t="shared" si="4"/>
        <v>0</v>
      </c>
      <c r="F12" s="19"/>
      <c r="G12" s="17">
        <f t="shared" si="5"/>
        <v>0</v>
      </c>
      <c r="H12" s="19"/>
      <c r="I12" s="19"/>
      <c r="J12" s="19"/>
      <c r="K12" s="19"/>
      <c r="L12" s="17">
        <f t="shared" si="6"/>
        <v>0</v>
      </c>
      <c r="M12" s="19"/>
      <c r="N12" s="19"/>
      <c r="O12" s="17">
        <f t="shared" si="7"/>
        <v>0</v>
      </c>
      <c r="P12" s="19"/>
      <c r="Q12" s="19"/>
      <c r="R12" s="19"/>
      <c r="S12" s="19"/>
      <c r="T12" s="19"/>
      <c r="U12" s="19"/>
      <c r="V12" s="17">
        <f t="shared" si="8"/>
        <v>195965</v>
      </c>
      <c r="W12" s="22">
        <f t="shared" si="9"/>
        <v>0</v>
      </c>
      <c r="X12" s="19"/>
      <c r="Y12" s="17">
        <f t="shared" si="10"/>
        <v>0</v>
      </c>
      <c r="Z12" s="19"/>
      <c r="AA12" s="19"/>
      <c r="AB12" s="19"/>
      <c r="AC12" s="19"/>
      <c r="AD12" s="17">
        <f t="shared" si="11"/>
        <v>195965</v>
      </c>
      <c r="AE12" s="19"/>
      <c r="AF12" s="19">
        <v>172482</v>
      </c>
      <c r="AG12" s="17">
        <f t="shared" si="12"/>
        <v>23483</v>
      </c>
      <c r="AH12" s="19">
        <v>5749</v>
      </c>
      <c r="AI12" s="19">
        <v>14374</v>
      </c>
      <c r="AJ12" s="19">
        <v>3360</v>
      </c>
      <c r="AK12" s="19"/>
      <c r="AL12" s="19"/>
      <c r="AM12" s="19"/>
      <c r="AN12" s="17">
        <f t="shared" si="13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4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2"/>
        <v>500103</v>
      </c>
      <c r="D13" s="17">
        <f t="shared" si="3"/>
        <v>163187</v>
      </c>
      <c r="E13" s="17">
        <f t="shared" si="4"/>
        <v>0</v>
      </c>
      <c r="F13" s="19"/>
      <c r="G13" s="17">
        <f t="shared" si="5"/>
        <v>0</v>
      </c>
      <c r="H13" s="19"/>
      <c r="I13" s="19"/>
      <c r="J13" s="19"/>
      <c r="K13" s="19"/>
      <c r="L13" s="17">
        <f t="shared" si="6"/>
        <v>0</v>
      </c>
      <c r="M13" s="19"/>
      <c r="N13" s="19"/>
      <c r="O13" s="17">
        <f t="shared" si="7"/>
        <v>0</v>
      </c>
      <c r="P13" s="19"/>
      <c r="Q13" s="19"/>
      <c r="R13" s="19"/>
      <c r="S13" s="19"/>
      <c r="T13" s="19">
        <v>163187</v>
      </c>
      <c r="U13" s="19"/>
      <c r="V13" s="17">
        <f t="shared" si="8"/>
        <v>336916</v>
      </c>
      <c r="W13" s="22">
        <f t="shared" si="9"/>
        <v>0</v>
      </c>
      <c r="X13" s="19"/>
      <c r="Y13" s="17">
        <f t="shared" si="10"/>
        <v>0</v>
      </c>
      <c r="Z13" s="19"/>
      <c r="AA13" s="19"/>
      <c r="AB13" s="19"/>
      <c r="AC13" s="19"/>
      <c r="AD13" s="17">
        <f t="shared" si="11"/>
        <v>0</v>
      </c>
      <c r="AE13" s="19"/>
      <c r="AF13" s="19"/>
      <c r="AG13" s="17">
        <f t="shared" si="12"/>
        <v>0</v>
      </c>
      <c r="AH13" s="19"/>
      <c r="AI13" s="19"/>
      <c r="AJ13" s="19"/>
      <c r="AK13" s="19"/>
      <c r="AL13" s="19">
        <v>336916</v>
      </c>
      <c r="AM13" s="19"/>
      <c r="AN13" s="17">
        <f t="shared" si="13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4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H1" workbookViewId="0">
      <selection activeCell="A7" sqref="A7:AZ13"/>
    </sheetView>
  </sheetViews>
  <sheetFormatPr defaultColWidth="9" defaultRowHeight="15.6"/>
  <cols>
    <col min="1" max="1" width="10" style="5" customWidth="1"/>
    <col min="2" max="2" width="34.1296296296296" style="6" customWidth="1"/>
    <col min="3" max="3" width="12.8796296296296" style="1" customWidth="1"/>
    <col min="4" max="5" width="13.3796296296296" style="1" customWidth="1"/>
    <col min="6" max="7" width="11.25" style="1" customWidth="1"/>
    <col min="8" max="8" width="12.5" style="1" customWidth="1"/>
    <col min="9" max="10" width="9.87962962962963" style="1" customWidth="1"/>
    <col min="11" max="11" width="10.6296296296296" style="1" customWidth="1"/>
    <col min="12" max="15" width="11.6296296296296" style="1" customWidth="1"/>
    <col min="16" max="16" width="9.37962962962963" style="1" customWidth="1"/>
    <col min="17" max="17" width="9.87962962962963" style="1" customWidth="1"/>
    <col min="18" max="18" width="10.25" style="1" customWidth="1"/>
    <col min="19" max="19" width="10.1296296296296" style="1" customWidth="1"/>
    <col min="20" max="20" width="11.1296296296296" style="1" customWidth="1"/>
    <col min="21" max="21" width="10.75" style="1" customWidth="1"/>
    <col min="22" max="24" width="12.1296296296296" style="1" customWidth="1"/>
    <col min="25" max="25" width="10.6296296296296" style="1" customWidth="1"/>
    <col min="26" max="50" width="12.1296296296296" style="1" customWidth="1"/>
    <col min="51" max="214" width="8.75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15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.1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.1" customHeight="1" spans="1:52">
      <c r="A7" s="15"/>
      <c r="B7" s="16" t="s">
        <v>54</v>
      </c>
      <c r="C7" s="17">
        <f>C8+C9+C10+C11+C12+C13</f>
        <v>7183534.576</v>
      </c>
      <c r="D7" s="17">
        <f t="shared" ref="D7:AY7" si="0">D8+D9+D10+D11+D12+D13</f>
        <v>1973322</v>
      </c>
      <c r="E7" s="17">
        <f t="shared" si="0"/>
        <v>1503444</v>
      </c>
      <c r="F7" s="17">
        <f t="shared" si="0"/>
        <v>737304</v>
      </c>
      <c r="G7" s="17">
        <f t="shared" si="0"/>
        <v>704698</v>
      </c>
      <c r="H7" s="17">
        <f t="shared" si="0"/>
        <v>603498</v>
      </c>
      <c r="I7" s="17">
        <f t="shared" si="0"/>
        <v>43000</v>
      </c>
      <c r="J7" s="17">
        <f t="shared" si="0"/>
        <v>58200</v>
      </c>
      <c r="K7" s="17">
        <f t="shared" si="0"/>
        <v>61442</v>
      </c>
      <c r="L7" s="17">
        <f t="shared" si="0"/>
        <v>308982</v>
      </c>
      <c r="M7" s="17">
        <f t="shared" si="0"/>
        <v>214528</v>
      </c>
      <c r="N7" s="17">
        <f t="shared" si="0"/>
        <v>80448</v>
      </c>
      <c r="O7" s="17">
        <f t="shared" si="0"/>
        <v>14006</v>
      </c>
      <c r="P7" s="17">
        <f t="shared" si="0"/>
        <v>2682</v>
      </c>
      <c r="Q7" s="17">
        <f t="shared" si="0"/>
        <v>6704</v>
      </c>
      <c r="R7" s="17">
        <f t="shared" si="0"/>
        <v>1620</v>
      </c>
      <c r="S7" s="17">
        <f t="shared" si="0"/>
        <v>3000</v>
      </c>
      <c r="T7" s="17">
        <f t="shared" si="0"/>
        <v>160896</v>
      </c>
      <c r="U7" s="17">
        <f t="shared" si="0"/>
        <v>0</v>
      </c>
      <c r="V7" s="17">
        <f t="shared" si="0"/>
        <v>4218845</v>
      </c>
      <c r="W7" s="17">
        <f t="shared" si="0"/>
        <v>3012921</v>
      </c>
      <c r="X7" s="17">
        <f t="shared" si="0"/>
        <v>1478172</v>
      </c>
      <c r="Y7" s="17">
        <f t="shared" si="0"/>
        <v>1411568</v>
      </c>
      <c r="Z7" s="17">
        <f t="shared" si="0"/>
        <v>1218318</v>
      </c>
      <c r="AA7" s="17">
        <f t="shared" si="0"/>
        <v>91250</v>
      </c>
      <c r="AB7" s="17">
        <f t="shared" si="0"/>
        <v>102000</v>
      </c>
      <c r="AC7" s="17">
        <f t="shared" si="0"/>
        <v>123181</v>
      </c>
      <c r="AD7" s="17">
        <f t="shared" si="0"/>
        <v>662613</v>
      </c>
      <c r="AE7" s="17">
        <f t="shared" si="0"/>
        <v>465088</v>
      </c>
      <c r="AF7" s="17">
        <f t="shared" si="0"/>
        <v>173879</v>
      </c>
      <c r="AG7" s="17">
        <f t="shared" si="0"/>
        <v>23646</v>
      </c>
      <c r="AH7" s="17">
        <f t="shared" si="0"/>
        <v>5796</v>
      </c>
      <c r="AI7" s="17">
        <f t="shared" si="0"/>
        <v>14490</v>
      </c>
      <c r="AJ7" s="17">
        <f t="shared" si="0"/>
        <v>3360</v>
      </c>
      <c r="AK7" s="17">
        <f t="shared" si="0"/>
        <v>0</v>
      </c>
      <c r="AL7" s="17">
        <f t="shared" si="0"/>
        <v>323579</v>
      </c>
      <c r="AM7" s="17">
        <f t="shared" si="0"/>
        <v>219732</v>
      </c>
      <c r="AN7" s="17">
        <f t="shared" si="0"/>
        <v>968447.576</v>
      </c>
      <c r="AO7" s="17">
        <f t="shared" si="0"/>
        <v>160000</v>
      </c>
      <c r="AP7" s="17">
        <f t="shared" si="0"/>
        <v>500000</v>
      </c>
      <c r="AQ7" s="17">
        <f t="shared" si="0"/>
        <v>749000</v>
      </c>
      <c r="AR7" s="17">
        <f t="shared" si="0"/>
        <v>48447.576</v>
      </c>
      <c r="AS7" s="17">
        <f t="shared" si="0"/>
        <v>168000</v>
      </c>
      <c r="AT7" s="17">
        <f t="shared" si="0"/>
        <v>0</v>
      </c>
      <c r="AU7" s="17">
        <f t="shared" si="0"/>
        <v>0</v>
      </c>
      <c r="AV7" s="17">
        <f t="shared" si="0"/>
        <v>3000</v>
      </c>
      <c r="AW7" s="17">
        <f t="shared" si="0"/>
        <v>0</v>
      </c>
      <c r="AX7" s="17">
        <f t="shared" si="0"/>
        <v>22920</v>
      </c>
      <c r="AY7" s="17">
        <f t="shared" si="0"/>
        <v>22920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2494571.576</v>
      </c>
      <c r="D8" s="17">
        <f t="shared" ref="D8:D13" si="2">E8+L8+T8+U8</f>
        <v>1506444</v>
      </c>
      <c r="E8" s="17">
        <f t="shared" ref="E8:E13" si="3">F8+G8+K8</f>
        <v>1503444</v>
      </c>
      <c r="F8" s="19">
        <v>737304</v>
      </c>
      <c r="G8" s="17">
        <f t="shared" ref="G8:G13" si="4">H8+I8+J8</f>
        <v>704698</v>
      </c>
      <c r="H8" s="19">
        <v>603498</v>
      </c>
      <c r="I8" s="19">
        <v>43000</v>
      </c>
      <c r="J8" s="19">
        <v>58200</v>
      </c>
      <c r="K8" s="19">
        <v>61442</v>
      </c>
      <c r="L8" s="17">
        <f t="shared" ref="L8:L13" si="5">M8+N8+O8</f>
        <v>3000</v>
      </c>
      <c r="M8" s="19"/>
      <c r="N8" s="19"/>
      <c r="O8" s="17">
        <f t="shared" ref="O8:O13" si="6">P8+Q8+R8+S8</f>
        <v>3000</v>
      </c>
      <c r="P8" s="19"/>
      <c r="Q8" s="19"/>
      <c r="R8" s="19"/>
      <c r="S8" s="19">
        <v>3000</v>
      </c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968447.576</v>
      </c>
      <c r="AO8" s="19">
        <v>160000</v>
      </c>
      <c r="AP8" s="19">
        <v>500000</v>
      </c>
      <c r="AQ8" s="19">
        <v>749000</v>
      </c>
      <c r="AR8" s="19">
        <v>48447.576</v>
      </c>
      <c r="AS8" s="19">
        <v>168000</v>
      </c>
      <c r="AT8" s="19"/>
      <c r="AU8" s="19"/>
      <c r="AV8" s="19">
        <v>3000</v>
      </c>
      <c r="AW8" s="19"/>
      <c r="AX8" s="17">
        <f t="shared" ref="AX8:AX13" si="13">AY8</f>
        <v>19680</v>
      </c>
      <c r="AY8" s="19">
        <v>19680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3235893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3232653</v>
      </c>
      <c r="W9" s="22">
        <f t="shared" si="8"/>
        <v>3012921</v>
      </c>
      <c r="X9" s="19">
        <v>1478172</v>
      </c>
      <c r="Y9" s="17">
        <f t="shared" si="9"/>
        <v>1411568</v>
      </c>
      <c r="Z9" s="19">
        <v>1218318</v>
      </c>
      <c r="AA9" s="19">
        <v>91250</v>
      </c>
      <c r="AB9" s="19">
        <v>102000</v>
      </c>
      <c r="AC9" s="19">
        <v>123181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>
        <v>219732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3240</v>
      </c>
      <c r="AY9" s="19">
        <v>3240</v>
      </c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679616</v>
      </c>
      <c r="D10" s="17">
        <f t="shared" si="2"/>
        <v>214528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214528</v>
      </c>
      <c r="M10" s="19">
        <v>214528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465088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465088</v>
      </c>
      <c r="AE10" s="19">
        <v>465088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91454</v>
      </c>
      <c r="D11" s="17">
        <f t="shared" si="2"/>
        <v>91454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91454</v>
      </c>
      <c r="M11" s="19"/>
      <c r="N11" s="19">
        <v>80448</v>
      </c>
      <c r="O11" s="17">
        <f t="shared" si="6"/>
        <v>11006</v>
      </c>
      <c r="P11" s="19">
        <v>2682</v>
      </c>
      <c r="Q11" s="19">
        <v>6704</v>
      </c>
      <c r="R11" s="19">
        <v>1620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197525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197525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197525</v>
      </c>
      <c r="AE12" s="19"/>
      <c r="AF12" s="19">
        <v>173879</v>
      </c>
      <c r="AG12" s="17">
        <f t="shared" si="11"/>
        <v>23646</v>
      </c>
      <c r="AH12" s="19">
        <v>5796</v>
      </c>
      <c r="AI12" s="19">
        <v>14490</v>
      </c>
      <c r="AJ12" s="19">
        <v>3360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484475</v>
      </c>
      <c r="D13" s="17">
        <f t="shared" si="2"/>
        <v>160896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160896</v>
      </c>
      <c r="U13" s="19"/>
      <c r="V13" s="17">
        <f t="shared" si="7"/>
        <v>323579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323579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H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 t="shared" ref="C7:W7" si="0">C8+C9+C10+C11+C12+C13</f>
        <v>6957259</v>
      </c>
      <c r="D7" s="17">
        <f t="shared" si="0"/>
        <v>2001262</v>
      </c>
      <c r="E7" s="17">
        <f t="shared" si="0"/>
        <v>1507171</v>
      </c>
      <c r="F7" s="17">
        <f t="shared" si="0"/>
        <v>734892</v>
      </c>
      <c r="G7" s="17">
        <f t="shared" si="0"/>
        <v>711038</v>
      </c>
      <c r="H7" s="17">
        <f t="shared" si="0"/>
        <v>622788</v>
      </c>
      <c r="I7" s="17">
        <f t="shared" si="0"/>
        <v>40250</v>
      </c>
      <c r="J7" s="17">
        <f t="shared" si="0"/>
        <v>48000</v>
      </c>
      <c r="K7" s="17">
        <f t="shared" si="0"/>
        <v>61241</v>
      </c>
      <c r="L7" s="17">
        <f t="shared" si="0"/>
        <v>329873</v>
      </c>
      <c r="M7" s="17">
        <f t="shared" si="0"/>
        <v>217229</v>
      </c>
      <c r="N7" s="17">
        <f t="shared" si="0"/>
        <v>81461</v>
      </c>
      <c r="O7" s="17">
        <f t="shared" si="0"/>
        <v>31183</v>
      </c>
      <c r="P7" s="17">
        <f t="shared" si="0"/>
        <v>2715</v>
      </c>
      <c r="Q7" s="17">
        <f t="shared" si="0"/>
        <v>6788</v>
      </c>
      <c r="R7" s="17">
        <f t="shared" si="0"/>
        <v>1680</v>
      </c>
      <c r="S7" s="17">
        <f t="shared" si="0"/>
        <v>20000</v>
      </c>
      <c r="T7" s="17">
        <f t="shared" si="0"/>
        <v>162922</v>
      </c>
      <c r="U7" s="17">
        <f t="shared" si="0"/>
        <v>1296</v>
      </c>
      <c r="V7" s="17">
        <f t="shared" si="0"/>
        <v>3994326</v>
      </c>
      <c r="W7" s="17">
        <f t="shared" si="0"/>
        <v>2971758</v>
      </c>
      <c r="X7" s="17">
        <f t="shared" ref="X7:AY7" si="1">X8+X9+X10+X11+X12+X13</f>
        <v>1424496</v>
      </c>
      <c r="Y7" s="17">
        <f t="shared" si="1"/>
        <v>1428554</v>
      </c>
      <c r="Z7" s="17">
        <f t="shared" si="1"/>
        <v>1270404</v>
      </c>
      <c r="AA7" s="17">
        <f t="shared" si="1"/>
        <v>83750</v>
      </c>
      <c r="AB7" s="17">
        <f t="shared" si="1"/>
        <v>74400</v>
      </c>
      <c r="AC7" s="17">
        <f t="shared" si="1"/>
        <v>118708</v>
      </c>
      <c r="AD7" s="17">
        <f t="shared" si="1"/>
        <v>630900</v>
      </c>
      <c r="AE7" s="17">
        <f t="shared" si="1"/>
        <v>442587</v>
      </c>
      <c r="AF7" s="17">
        <f t="shared" si="1"/>
        <v>165791</v>
      </c>
      <c r="AG7" s="17">
        <f t="shared" si="1"/>
        <v>22522</v>
      </c>
      <c r="AH7" s="17">
        <f t="shared" si="1"/>
        <v>5526</v>
      </c>
      <c r="AI7" s="17">
        <f t="shared" si="1"/>
        <v>13816</v>
      </c>
      <c r="AJ7" s="17">
        <f t="shared" si="1"/>
        <v>3180</v>
      </c>
      <c r="AK7" s="17">
        <f t="shared" si="1"/>
        <v>0</v>
      </c>
      <c r="AL7" s="17">
        <f t="shared" si="1"/>
        <v>323388</v>
      </c>
      <c r="AM7" s="17">
        <f t="shared" si="1"/>
        <v>68280</v>
      </c>
      <c r="AN7" s="17">
        <f t="shared" si="1"/>
        <v>942231</v>
      </c>
      <c r="AO7" s="17">
        <f t="shared" si="1"/>
        <v>200000</v>
      </c>
      <c r="AP7" s="17">
        <f t="shared" si="1"/>
        <v>500000</v>
      </c>
      <c r="AQ7" s="17">
        <f t="shared" si="1"/>
        <v>703160</v>
      </c>
      <c r="AR7" s="17">
        <f t="shared" si="1"/>
        <v>48631</v>
      </c>
      <c r="AS7" s="17">
        <f t="shared" si="1"/>
        <v>156000</v>
      </c>
      <c r="AT7" s="17">
        <f t="shared" si="1"/>
        <v>2720</v>
      </c>
      <c r="AU7" s="17">
        <f t="shared" si="1"/>
        <v>1720</v>
      </c>
      <c r="AV7" s="17">
        <f t="shared" si="1"/>
        <v>30000</v>
      </c>
      <c r="AW7" s="17">
        <f t="shared" si="1"/>
        <v>0</v>
      </c>
      <c r="AX7" s="17">
        <f t="shared" si="1"/>
        <v>19440</v>
      </c>
      <c r="AY7" s="17">
        <f t="shared" si="1"/>
        <v>19440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2">D8+V8+AN8+AX8</f>
        <v>2490138</v>
      </c>
      <c r="D8" s="17">
        <f t="shared" ref="D8:D13" si="3">E8+L8+T8+U8</f>
        <v>1528467</v>
      </c>
      <c r="E8" s="17">
        <f t="shared" ref="E8:E13" si="4">F8+G8+K8</f>
        <v>1507171</v>
      </c>
      <c r="F8" s="19">
        <v>734892</v>
      </c>
      <c r="G8" s="17">
        <f t="shared" ref="G8:G13" si="5">H8+I8+J8</f>
        <v>711038</v>
      </c>
      <c r="H8" s="19">
        <v>622788</v>
      </c>
      <c r="I8" s="19">
        <v>40250</v>
      </c>
      <c r="J8" s="19">
        <v>48000</v>
      </c>
      <c r="K8" s="19">
        <v>61241</v>
      </c>
      <c r="L8" s="17">
        <f t="shared" ref="L8:L13" si="6">M8+N8+O8</f>
        <v>20000</v>
      </c>
      <c r="M8" s="19"/>
      <c r="N8" s="19"/>
      <c r="O8" s="17">
        <f t="shared" ref="O8:O13" si="7">P8+Q8+R8+S8</f>
        <v>20000</v>
      </c>
      <c r="P8" s="19"/>
      <c r="Q8" s="19"/>
      <c r="R8" s="19"/>
      <c r="S8" s="19">
        <v>20000</v>
      </c>
      <c r="T8" s="19"/>
      <c r="U8" s="19">
        <v>1296</v>
      </c>
      <c r="V8" s="17">
        <f t="shared" ref="V8:V13" si="8">W8+AD8+AL8+AM8</f>
        <v>0</v>
      </c>
      <c r="W8" s="22">
        <f t="shared" ref="W8:W13" si="9">X8+Y8+AC8</f>
        <v>0</v>
      </c>
      <c r="X8" s="19"/>
      <c r="Y8" s="17">
        <f t="shared" ref="Y8:Y13" si="10">Z8+AA8+AB8</f>
        <v>0</v>
      </c>
      <c r="Z8" s="19"/>
      <c r="AA8" s="19"/>
      <c r="AB8" s="19"/>
      <c r="AC8" s="19"/>
      <c r="AD8" s="17">
        <f t="shared" ref="AD8:AD13" si="11">AE8+AF8+AG8</f>
        <v>0</v>
      </c>
      <c r="AE8" s="19"/>
      <c r="AF8" s="19"/>
      <c r="AG8" s="17">
        <f t="shared" ref="AG8:AG13" si="12">AH8+AI8+AJ8+AK8</f>
        <v>0</v>
      </c>
      <c r="AH8" s="19"/>
      <c r="AI8" s="19"/>
      <c r="AJ8" s="19"/>
      <c r="AK8" s="19"/>
      <c r="AL8" s="19"/>
      <c r="AM8" s="19"/>
      <c r="AN8" s="17">
        <f t="shared" ref="AN8:AN13" si="13">AQ8+AR8+AS8+AT8+AU8+AV8+AW8</f>
        <v>942231</v>
      </c>
      <c r="AO8" s="19">
        <v>200000</v>
      </c>
      <c r="AP8" s="19">
        <v>500000</v>
      </c>
      <c r="AQ8" s="19">
        <v>703160</v>
      </c>
      <c r="AR8" s="19">
        <v>48631</v>
      </c>
      <c r="AS8" s="19">
        <v>156000</v>
      </c>
      <c r="AT8" s="19">
        <v>2720</v>
      </c>
      <c r="AU8" s="19">
        <v>1720</v>
      </c>
      <c r="AV8" s="19">
        <v>30000</v>
      </c>
      <c r="AW8" s="19"/>
      <c r="AX8" s="17">
        <f t="shared" ref="AX8:AX13" si="14">AY8</f>
        <v>19440</v>
      </c>
      <c r="AY8" s="19">
        <v>19440</v>
      </c>
      <c r="AZ8" s="25"/>
    </row>
    <row r="9" ht="36" customHeight="1" spans="1:52">
      <c r="A9" s="15">
        <v>2010350</v>
      </c>
      <c r="B9" s="15" t="s">
        <v>93</v>
      </c>
      <c r="C9" s="17">
        <f t="shared" si="2"/>
        <v>3040038</v>
      </c>
      <c r="D9" s="17">
        <f t="shared" si="3"/>
        <v>0</v>
      </c>
      <c r="E9" s="17">
        <f t="shared" si="4"/>
        <v>0</v>
      </c>
      <c r="F9" s="19"/>
      <c r="G9" s="17">
        <f t="shared" si="5"/>
        <v>0</v>
      </c>
      <c r="H9" s="19"/>
      <c r="I9" s="19"/>
      <c r="J9" s="19"/>
      <c r="K9" s="19"/>
      <c r="L9" s="17">
        <f t="shared" si="6"/>
        <v>0</v>
      </c>
      <c r="M9" s="19"/>
      <c r="N9" s="19"/>
      <c r="O9" s="17">
        <f t="shared" si="7"/>
        <v>0</v>
      </c>
      <c r="P9" s="19"/>
      <c r="Q9" s="19"/>
      <c r="R9" s="19"/>
      <c r="S9" s="19"/>
      <c r="T9" s="19"/>
      <c r="U9" s="19"/>
      <c r="V9" s="17">
        <f t="shared" si="8"/>
        <v>3040038</v>
      </c>
      <c r="W9" s="22">
        <f t="shared" si="9"/>
        <v>2971758</v>
      </c>
      <c r="X9" s="19">
        <v>1424496</v>
      </c>
      <c r="Y9" s="17">
        <f t="shared" si="10"/>
        <v>1428554</v>
      </c>
      <c r="Z9" s="19">
        <v>1270404</v>
      </c>
      <c r="AA9" s="19">
        <v>83750</v>
      </c>
      <c r="AB9" s="19">
        <v>74400</v>
      </c>
      <c r="AC9" s="19">
        <v>118708</v>
      </c>
      <c r="AD9" s="17">
        <f t="shared" si="11"/>
        <v>0</v>
      </c>
      <c r="AE9" s="19"/>
      <c r="AF9" s="19"/>
      <c r="AG9" s="17">
        <f t="shared" si="12"/>
        <v>0</v>
      </c>
      <c r="AH9" s="19"/>
      <c r="AI9" s="19"/>
      <c r="AJ9" s="19"/>
      <c r="AK9" s="19"/>
      <c r="AL9" s="19"/>
      <c r="AM9" s="19">
        <v>68280</v>
      </c>
      <c r="AN9" s="17">
        <f t="shared" si="13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4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2"/>
        <v>659816</v>
      </c>
      <c r="D10" s="17">
        <f t="shared" si="3"/>
        <v>217229</v>
      </c>
      <c r="E10" s="17">
        <f t="shared" si="4"/>
        <v>0</v>
      </c>
      <c r="F10" s="19"/>
      <c r="G10" s="17">
        <f t="shared" si="5"/>
        <v>0</v>
      </c>
      <c r="H10" s="19"/>
      <c r="I10" s="19"/>
      <c r="J10" s="19"/>
      <c r="K10" s="19"/>
      <c r="L10" s="17">
        <f t="shared" si="6"/>
        <v>217229</v>
      </c>
      <c r="M10" s="19">
        <v>217229</v>
      </c>
      <c r="N10" s="19"/>
      <c r="O10" s="17">
        <f t="shared" si="7"/>
        <v>0</v>
      </c>
      <c r="P10" s="19"/>
      <c r="Q10" s="19"/>
      <c r="R10" s="19"/>
      <c r="S10" s="19"/>
      <c r="T10" s="19"/>
      <c r="U10" s="19"/>
      <c r="V10" s="17">
        <f t="shared" si="8"/>
        <v>442587</v>
      </c>
      <c r="W10" s="22">
        <f t="shared" si="9"/>
        <v>0</v>
      </c>
      <c r="X10" s="19"/>
      <c r="Y10" s="17">
        <f t="shared" si="10"/>
        <v>0</v>
      </c>
      <c r="Z10" s="19"/>
      <c r="AA10" s="19"/>
      <c r="AB10" s="19"/>
      <c r="AC10" s="19"/>
      <c r="AD10" s="17">
        <f t="shared" si="11"/>
        <v>442587</v>
      </c>
      <c r="AE10" s="19">
        <v>442587</v>
      </c>
      <c r="AF10" s="19"/>
      <c r="AG10" s="17">
        <f t="shared" si="12"/>
        <v>0</v>
      </c>
      <c r="AH10" s="19"/>
      <c r="AI10" s="19"/>
      <c r="AJ10" s="19"/>
      <c r="AK10" s="19"/>
      <c r="AL10" s="19"/>
      <c r="AM10" s="19"/>
      <c r="AN10" s="17">
        <f t="shared" si="13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4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2"/>
        <v>92644</v>
      </c>
      <c r="D11" s="17">
        <f t="shared" si="3"/>
        <v>92644</v>
      </c>
      <c r="E11" s="17">
        <f t="shared" si="4"/>
        <v>0</v>
      </c>
      <c r="F11" s="19"/>
      <c r="G11" s="17">
        <f t="shared" si="5"/>
        <v>0</v>
      </c>
      <c r="H11" s="19"/>
      <c r="I11" s="19"/>
      <c r="J11" s="19"/>
      <c r="K11" s="19"/>
      <c r="L11" s="17">
        <f t="shared" si="6"/>
        <v>92644</v>
      </c>
      <c r="M11" s="19"/>
      <c r="N11" s="19">
        <v>81461</v>
      </c>
      <c r="O11" s="17">
        <f t="shared" si="7"/>
        <v>11183</v>
      </c>
      <c r="P11" s="19">
        <v>2715</v>
      </c>
      <c r="Q11" s="19">
        <v>6788</v>
      </c>
      <c r="R11" s="19">
        <v>1680</v>
      </c>
      <c r="S11" s="19"/>
      <c r="T11" s="19"/>
      <c r="U11" s="19"/>
      <c r="V11" s="17">
        <f t="shared" si="8"/>
        <v>0</v>
      </c>
      <c r="W11" s="22">
        <f t="shared" si="9"/>
        <v>0</v>
      </c>
      <c r="X11" s="19"/>
      <c r="Y11" s="17">
        <f t="shared" si="10"/>
        <v>0</v>
      </c>
      <c r="Z11" s="19"/>
      <c r="AA11" s="19"/>
      <c r="AB11" s="19"/>
      <c r="AC11" s="19"/>
      <c r="AD11" s="17">
        <f t="shared" si="11"/>
        <v>0</v>
      </c>
      <c r="AE11" s="19"/>
      <c r="AF11" s="19"/>
      <c r="AG11" s="17">
        <f t="shared" si="12"/>
        <v>0</v>
      </c>
      <c r="AH11" s="19"/>
      <c r="AI11" s="19"/>
      <c r="AJ11" s="19"/>
      <c r="AK11" s="19"/>
      <c r="AL11" s="19"/>
      <c r="AM11" s="19"/>
      <c r="AN11" s="17">
        <f t="shared" si="13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4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2"/>
        <v>188313</v>
      </c>
      <c r="D12" s="17">
        <f t="shared" si="3"/>
        <v>0</v>
      </c>
      <c r="E12" s="17">
        <f t="shared" si="4"/>
        <v>0</v>
      </c>
      <c r="F12" s="19"/>
      <c r="G12" s="17">
        <f t="shared" si="5"/>
        <v>0</v>
      </c>
      <c r="H12" s="19"/>
      <c r="I12" s="19"/>
      <c r="J12" s="19"/>
      <c r="K12" s="19"/>
      <c r="L12" s="17">
        <f t="shared" si="6"/>
        <v>0</v>
      </c>
      <c r="M12" s="19"/>
      <c r="N12" s="19"/>
      <c r="O12" s="17">
        <f t="shared" si="7"/>
        <v>0</v>
      </c>
      <c r="P12" s="19"/>
      <c r="Q12" s="19"/>
      <c r="R12" s="19"/>
      <c r="S12" s="19"/>
      <c r="T12" s="19"/>
      <c r="U12" s="19"/>
      <c r="V12" s="17">
        <f t="shared" si="8"/>
        <v>188313</v>
      </c>
      <c r="W12" s="22">
        <f t="shared" si="9"/>
        <v>0</v>
      </c>
      <c r="X12" s="19"/>
      <c r="Y12" s="17">
        <f t="shared" si="10"/>
        <v>0</v>
      </c>
      <c r="Z12" s="19"/>
      <c r="AA12" s="19"/>
      <c r="AB12" s="19"/>
      <c r="AC12" s="19"/>
      <c r="AD12" s="17">
        <f t="shared" si="11"/>
        <v>188313</v>
      </c>
      <c r="AE12" s="19"/>
      <c r="AF12" s="19">
        <v>165791</v>
      </c>
      <c r="AG12" s="17">
        <f t="shared" si="12"/>
        <v>22522</v>
      </c>
      <c r="AH12" s="19">
        <v>5526</v>
      </c>
      <c r="AI12" s="19">
        <v>13816</v>
      </c>
      <c r="AJ12" s="19">
        <v>3180</v>
      </c>
      <c r="AK12" s="19"/>
      <c r="AL12" s="19"/>
      <c r="AM12" s="19"/>
      <c r="AN12" s="17">
        <f t="shared" si="13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4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2"/>
        <v>486310</v>
      </c>
      <c r="D13" s="17">
        <f t="shared" si="3"/>
        <v>162922</v>
      </c>
      <c r="E13" s="17">
        <f t="shared" si="4"/>
        <v>0</v>
      </c>
      <c r="F13" s="19"/>
      <c r="G13" s="17">
        <f t="shared" si="5"/>
        <v>0</v>
      </c>
      <c r="H13" s="19"/>
      <c r="I13" s="19"/>
      <c r="J13" s="19"/>
      <c r="K13" s="19"/>
      <c r="L13" s="17">
        <f t="shared" si="6"/>
        <v>0</v>
      </c>
      <c r="M13" s="19"/>
      <c r="N13" s="19"/>
      <c r="O13" s="17">
        <f t="shared" si="7"/>
        <v>0</v>
      </c>
      <c r="P13" s="19"/>
      <c r="Q13" s="19"/>
      <c r="R13" s="19"/>
      <c r="S13" s="19"/>
      <c r="T13" s="19">
        <v>162922</v>
      </c>
      <c r="U13" s="19"/>
      <c r="V13" s="17">
        <f t="shared" si="8"/>
        <v>323388</v>
      </c>
      <c r="W13" s="22">
        <f t="shared" si="9"/>
        <v>0</v>
      </c>
      <c r="X13" s="19"/>
      <c r="Y13" s="17">
        <f t="shared" si="10"/>
        <v>0</v>
      </c>
      <c r="Z13" s="19"/>
      <c r="AA13" s="19"/>
      <c r="AB13" s="19"/>
      <c r="AC13" s="19"/>
      <c r="AD13" s="17">
        <f t="shared" si="11"/>
        <v>0</v>
      </c>
      <c r="AE13" s="19"/>
      <c r="AF13" s="19"/>
      <c r="AG13" s="17">
        <f t="shared" si="12"/>
        <v>0</v>
      </c>
      <c r="AH13" s="19"/>
      <c r="AI13" s="19"/>
      <c r="AJ13" s="19"/>
      <c r="AK13" s="19"/>
      <c r="AL13" s="19">
        <v>323388</v>
      </c>
      <c r="AM13" s="19"/>
      <c r="AN13" s="17">
        <f t="shared" si="13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4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3"/>
  <sheetViews>
    <sheetView topLeftCell="AL1" workbookViewId="0">
      <selection activeCell="A7" sqref="A7:AZ13"/>
    </sheetView>
  </sheetViews>
  <sheetFormatPr defaultColWidth="9" defaultRowHeight="20.4"/>
  <cols>
    <col min="1" max="1" width="13.9259259259259" style="76" customWidth="1"/>
    <col min="2" max="2" width="37.3240740740741" style="77" customWidth="1"/>
    <col min="3" max="4" width="13.9259259259259" style="72" customWidth="1"/>
    <col min="5" max="5" width="12.75" style="72" customWidth="1"/>
    <col min="6" max="235" width="13.9259259259259" style="72" customWidth="1"/>
    <col min="236" max="257" width="13.9259259259259" style="75" customWidth="1"/>
    <col min="258" max="16384" width="9" style="75"/>
  </cols>
  <sheetData>
    <row r="1" s="72" customFormat="1" ht="45" customHeight="1" spans="1:21">
      <c r="A1" s="78" t="s">
        <v>89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="73" customFormat="1" ht="24" customHeight="1" spans="1:21">
      <c r="A2" s="80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="72" customFormat="1" ht="46.95" customHeight="1" spans="1:52">
      <c r="A3" s="82" t="s">
        <v>90</v>
      </c>
      <c r="B3" s="82"/>
      <c r="C3" s="83" t="s">
        <v>4</v>
      </c>
      <c r="D3" s="83" t="s">
        <v>5</v>
      </c>
      <c r="E3" s="83" t="s">
        <v>6</v>
      </c>
      <c r="F3" s="83"/>
      <c r="G3" s="83"/>
      <c r="H3" s="83"/>
      <c r="I3" s="83"/>
      <c r="J3" s="83"/>
      <c r="K3" s="83"/>
      <c r="L3" s="83" t="s">
        <v>7</v>
      </c>
      <c r="M3" s="83"/>
      <c r="N3" s="83"/>
      <c r="O3" s="83"/>
      <c r="P3" s="83"/>
      <c r="Q3" s="83"/>
      <c r="R3" s="83"/>
      <c r="S3" s="83"/>
      <c r="T3" s="83" t="s">
        <v>8</v>
      </c>
      <c r="U3" s="83" t="s">
        <v>9</v>
      </c>
      <c r="V3" s="84" t="s">
        <v>10</v>
      </c>
      <c r="W3" s="91" t="s">
        <v>11</v>
      </c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4"/>
      <c r="AN3" s="83" t="s">
        <v>12</v>
      </c>
      <c r="AO3" s="83"/>
      <c r="AP3" s="83"/>
      <c r="AQ3" s="83" t="s">
        <v>13</v>
      </c>
      <c r="AR3" s="83"/>
      <c r="AS3" s="83"/>
      <c r="AT3" s="83" t="s">
        <v>14</v>
      </c>
      <c r="AU3" s="83" t="s">
        <v>15</v>
      </c>
      <c r="AV3" s="83" t="s">
        <v>16</v>
      </c>
      <c r="AW3" s="83" t="s">
        <v>17</v>
      </c>
      <c r="AX3" s="83" t="s">
        <v>18</v>
      </c>
      <c r="AY3" s="83" t="s">
        <v>19</v>
      </c>
      <c r="AZ3" s="84" t="s">
        <v>20</v>
      </c>
    </row>
    <row r="4" s="74" customFormat="1" ht="19.2" customHeight="1" spans="1:52">
      <c r="A4" s="84" t="s">
        <v>91</v>
      </c>
      <c r="B4" s="85" t="s">
        <v>22</v>
      </c>
      <c r="C4" s="84"/>
      <c r="D4" s="84"/>
      <c r="E4" s="84" t="s">
        <v>98</v>
      </c>
      <c r="F4" s="84" t="s">
        <v>24</v>
      </c>
      <c r="G4" s="84" t="s">
        <v>25</v>
      </c>
      <c r="H4" s="84" t="s">
        <v>26</v>
      </c>
      <c r="I4" s="84"/>
      <c r="J4" s="84"/>
      <c r="K4" s="84" t="s">
        <v>27</v>
      </c>
      <c r="L4" s="84" t="s">
        <v>28</v>
      </c>
      <c r="M4" s="84" t="s">
        <v>29</v>
      </c>
      <c r="N4" s="84" t="s">
        <v>30</v>
      </c>
      <c r="O4" s="84" t="s">
        <v>31</v>
      </c>
      <c r="P4" s="84"/>
      <c r="Q4" s="84"/>
      <c r="R4" s="84"/>
      <c r="S4" s="84"/>
      <c r="T4" s="84" t="s">
        <v>32</v>
      </c>
      <c r="U4" s="84" t="s">
        <v>33</v>
      </c>
      <c r="V4" s="84"/>
      <c r="W4" s="84" t="s">
        <v>34</v>
      </c>
      <c r="X4" s="84" t="s">
        <v>24</v>
      </c>
      <c r="Y4" s="84" t="s">
        <v>25</v>
      </c>
      <c r="Z4" s="84" t="s">
        <v>26</v>
      </c>
      <c r="AA4" s="84"/>
      <c r="AB4" s="84"/>
      <c r="AC4" s="84" t="s">
        <v>27</v>
      </c>
      <c r="AD4" s="84" t="s">
        <v>35</v>
      </c>
      <c r="AE4" s="84"/>
      <c r="AF4" s="84"/>
      <c r="AG4" s="84"/>
      <c r="AH4" s="84"/>
      <c r="AI4" s="84"/>
      <c r="AJ4" s="84"/>
      <c r="AK4" s="84"/>
      <c r="AL4" s="84" t="s">
        <v>32</v>
      </c>
      <c r="AM4" s="84" t="s">
        <v>33</v>
      </c>
      <c r="AN4" s="84"/>
      <c r="AO4" s="84" t="s">
        <v>36</v>
      </c>
      <c r="AP4" s="84" t="s">
        <v>37</v>
      </c>
      <c r="AQ4" s="84" t="s">
        <v>38</v>
      </c>
      <c r="AR4" s="84" t="s">
        <v>39</v>
      </c>
      <c r="AS4" s="84" t="s">
        <v>40</v>
      </c>
      <c r="AT4" s="84" t="s">
        <v>41</v>
      </c>
      <c r="AU4" s="84" t="s">
        <v>42</v>
      </c>
      <c r="AV4" s="84" t="s">
        <v>43</v>
      </c>
      <c r="AW4" s="84" t="s">
        <v>44</v>
      </c>
      <c r="AX4" s="84"/>
      <c r="AY4" s="84" t="s">
        <v>45</v>
      </c>
      <c r="AZ4" s="84"/>
    </row>
    <row r="5" s="74" customFormat="1" ht="12" customHeight="1" spans="1:52">
      <c r="A5" s="84"/>
      <c r="B5" s="85"/>
      <c r="C5" s="84"/>
      <c r="D5" s="84"/>
      <c r="E5" s="84"/>
      <c r="F5" s="84"/>
      <c r="G5" s="84"/>
      <c r="H5" s="84" t="s">
        <v>46</v>
      </c>
      <c r="I5" s="84" t="s">
        <v>47</v>
      </c>
      <c r="J5" s="84" t="s">
        <v>48</v>
      </c>
      <c r="K5" s="84"/>
      <c r="L5" s="84"/>
      <c r="M5" s="84"/>
      <c r="N5" s="84"/>
      <c r="O5" s="84"/>
      <c r="P5" s="84" t="s">
        <v>49</v>
      </c>
      <c r="Q5" s="84" t="s">
        <v>50</v>
      </c>
      <c r="R5" s="84" t="s">
        <v>51</v>
      </c>
      <c r="S5" s="84" t="s">
        <v>52</v>
      </c>
      <c r="T5" s="84"/>
      <c r="U5" s="84"/>
      <c r="V5" s="84"/>
      <c r="W5" s="84"/>
      <c r="X5" s="84"/>
      <c r="Y5" s="84"/>
      <c r="Z5" s="84" t="s">
        <v>46</v>
      </c>
      <c r="AA5" s="84" t="s">
        <v>47</v>
      </c>
      <c r="AB5" s="84" t="s">
        <v>48</v>
      </c>
      <c r="AC5" s="84"/>
      <c r="AD5" s="84"/>
      <c r="AE5" s="84" t="s">
        <v>29</v>
      </c>
      <c r="AF5" s="84" t="s">
        <v>30</v>
      </c>
      <c r="AG5" s="84" t="s">
        <v>31</v>
      </c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</row>
    <row r="6" s="74" customFormat="1" ht="35" customHeight="1" spans="1:52">
      <c r="A6" s="84"/>
      <c r="B6" s="8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 t="s">
        <v>49</v>
      </c>
      <c r="AI6" s="84" t="s">
        <v>50</v>
      </c>
      <c r="AJ6" s="84" t="s">
        <v>51</v>
      </c>
      <c r="AK6" s="84" t="s">
        <v>52</v>
      </c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="74" customFormat="1" ht="29" customHeight="1" spans="1:52">
      <c r="A7" s="86"/>
      <c r="B7" s="87" t="s">
        <v>54</v>
      </c>
      <c r="C7" s="88">
        <f>C8+C9+C10+C11+C12+C13</f>
        <v>5882665</v>
      </c>
      <c r="D7" s="88">
        <f t="shared" ref="D7:AY7" si="0">D8+D9+D10+D11+D12+D13</f>
        <v>1329710</v>
      </c>
      <c r="E7" s="88">
        <f t="shared" si="0"/>
        <v>1018093</v>
      </c>
      <c r="F7" s="88">
        <f t="shared" si="0"/>
        <v>510300</v>
      </c>
      <c r="G7" s="88">
        <f t="shared" si="0"/>
        <v>465268</v>
      </c>
      <c r="H7" s="88">
        <f t="shared" si="0"/>
        <v>384618</v>
      </c>
      <c r="I7" s="88">
        <f t="shared" si="0"/>
        <v>27250</v>
      </c>
      <c r="J7" s="88">
        <f t="shared" si="0"/>
        <v>53400</v>
      </c>
      <c r="K7" s="88">
        <f t="shared" si="0"/>
        <v>42525</v>
      </c>
      <c r="L7" s="88">
        <f t="shared" si="0"/>
        <v>204227</v>
      </c>
      <c r="M7" s="88">
        <f t="shared" si="0"/>
        <v>143187</v>
      </c>
      <c r="N7" s="88">
        <f t="shared" si="0"/>
        <v>53695</v>
      </c>
      <c r="O7" s="88">
        <f t="shared" si="0"/>
        <v>7345</v>
      </c>
      <c r="P7" s="88">
        <f t="shared" si="0"/>
        <v>1790</v>
      </c>
      <c r="Q7" s="88">
        <f t="shared" si="0"/>
        <v>4475</v>
      </c>
      <c r="R7" s="88">
        <f t="shared" si="0"/>
        <v>1080</v>
      </c>
      <c r="S7" s="88">
        <f t="shared" si="0"/>
        <v>0</v>
      </c>
      <c r="T7" s="88">
        <f t="shared" si="0"/>
        <v>107390</v>
      </c>
      <c r="U7" s="88">
        <f t="shared" si="0"/>
        <v>0</v>
      </c>
      <c r="V7" s="88">
        <f t="shared" si="0"/>
        <v>3675521</v>
      </c>
      <c r="W7" s="88">
        <f t="shared" si="0"/>
        <v>2815804</v>
      </c>
      <c r="X7" s="88">
        <f t="shared" si="0"/>
        <v>1375968</v>
      </c>
      <c r="Y7" s="88">
        <f t="shared" si="0"/>
        <v>1325172</v>
      </c>
      <c r="Z7" s="88">
        <f t="shared" si="0"/>
        <v>1091922</v>
      </c>
      <c r="AA7" s="88">
        <f t="shared" si="0"/>
        <v>77250</v>
      </c>
      <c r="AB7" s="88">
        <f t="shared" si="0"/>
        <v>156000</v>
      </c>
      <c r="AC7" s="88">
        <f t="shared" si="0"/>
        <v>114664</v>
      </c>
      <c r="AD7" s="88">
        <f t="shared" si="0"/>
        <v>563570</v>
      </c>
      <c r="AE7" s="88">
        <f t="shared" si="0"/>
        <v>394862</v>
      </c>
      <c r="AF7" s="88">
        <f t="shared" si="0"/>
        <v>148073</v>
      </c>
      <c r="AG7" s="88">
        <f t="shared" si="0"/>
        <v>20635</v>
      </c>
      <c r="AH7" s="88">
        <f t="shared" si="0"/>
        <v>4936</v>
      </c>
      <c r="AI7" s="88">
        <f t="shared" si="0"/>
        <v>12339</v>
      </c>
      <c r="AJ7" s="88">
        <f t="shared" si="0"/>
        <v>3360</v>
      </c>
      <c r="AK7" s="88">
        <f t="shared" si="0"/>
        <v>0</v>
      </c>
      <c r="AL7" s="88">
        <f t="shared" si="0"/>
        <v>296147</v>
      </c>
      <c r="AM7" s="88">
        <f t="shared" si="0"/>
        <v>0</v>
      </c>
      <c r="AN7" s="88">
        <f t="shared" si="0"/>
        <v>870954</v>
      </c>
      <c r="AO7" s="88">
        <f t="shared" si="0"/>
        <v>165000</v>
      </c>
      <c r="AP7" s="88">
        <f t="shared" si="0"/>
        <v>500000</v>
      </c>
      <c r="AQ7" s="88">
        <f t="shared" si="0"/>
        <v>697600</v>
      </c>
      <c r="AR7" s="88">
        <f t="shared" si="0"/>
        <v>40354</v>
      </c>
      <c r="AS7" s="88">
        <f t="shared" si="0"/>
        <v>111000</v>
      </c>
      <c r="AT7" s="88">
        <f t="shared" si="0"/>
        <v>0</v>
      </c>
      <c r="AU7" s="88">
        <f t="shared" si="0"/>
        <v>0</v>
      </c>
      <c r="AV7" s="88">
        <f t="shared" si="0"/>
        <v>22000</v>
      </c>
      <c r="AW7" s="88">
        <f t="shared" si="0"/>
        <v>0</v>
      </c>
      <c r="AX7" s="88">
        <f t="shared" si="0"/>
        <v>6480</v>
      </c>
      <c r="AY7" s="88">
        <f t="shared" si="0"/>
        <v>6480</v>
      </c>
      <c r="AZ7" s="95"/>
    </row>
    <row r="8" s="75" customFormat="1" ht="36" customHeight="1" spans="1:235">
      <c r="A8" s="89">
        <v>2010301</v>
      </c>
      <c r="B8" s="89" t="s">
        <v>92</v>
      </c>
      <c r="C8" s="88">
        <f t="shared" ref="C8:C13" si="1">D8+V8+AN8+AX8</f>
        <v>1889047</v>
      </c>
      <c r="D8" s="88">
        <f t="shared" ref="D8:D13" si="2">E8+L8+T8+U8</f>
        <v>1018093</v>
      </c>
      <c r="E8" s="88">
        <f t="shared" ref="E8:E13" si="3">F8+G8+K8</f>
        <v>1018093</v>
      </c>
      <c r="F8" s="90">
        <v>510300</v>
      </c>
      <c r="G8" s="88">
        <f t="shared" ref="G8:G13" si="4">H8+I8+J8</f>
        <v>465268</v>
      </c>
      <c r="H8" s="90">
        <v>384618</v>
      </c>
      <c r="I8" s="90">
        <v>27250</v>
      </c>
      <c r="J8" s="90">
        <v>53400</v>
      </c>
      <c r="K8" s="90">
        <v>42525</v>
      </c>
      <c r="L8" s="88">
        <f t="shared" ref="L8:L13" si="5">M8+N8+O8</f>
        <v>0</v>
      </c>
      <c r="M8" s="90"/>
      <c r="N8" s="90"/>
      <c r="O8" s="88">
        <f t="shared" ref="O8:O13" si="6">P8+Q8+R8+S8</f>
        <v>0</v>
      </c>
      <c r="P8" s="90"/>
      <c r="Q8" s="90"/>
      <c r="R8" s="90"/>
      <c r="S8" s="90"/>
      <c r="T8" s="90"/>
      <c r="U8" s="90"/>
      <c r="V8" s="88">
        <f t="shared" ref="V8:V13" si="7">W8+AD8+AL8+AM8</f>
        <v>0</v>
      </c>
      <c r="W8" s="93">
        <f t="shared" ref="W8:W13" si="8">X8+Y8+AC8</f>
        <v>0</v>
      </c>
      <c r="X8" s="90"/>
      <c r="Y8" s="88">
        <f t="shared" ref="Y8:Y13" si="9">Z8+AA8+AB8</f>
        <v>0</v>
      </c>
      <c r="Z8" s="90"/>
      <c r="AA8" s="90"/>
      <c r="AB8" s="90"/>
      <c r="AC8" s="90"/>
      <c r="AD8" s="88">
        <f t="shared" ref="AD8:AD13" si="10">AE8+AF8+AG8</f>
        <v>0</v>
      </c>
      <c r="AE8" s="90"/>
      <c r="AF8" s="90"/>
      <c r="AG8" s="88">
        <f t="shared" ref="AG8:AG13" si="11">AH8+AI8+AJ8+AK8</f>
        <v>0</v>
      </c>
      <c r="AH8" s="90"/>
      <c r="AI8" s="90"/>
      <c r="AJ8" s="90"/>
      <c r="AK8" s="90"/>
      <c r="AL8" s="90"/>
      <c r="AM8" s="90"/>
      <c r="AN8" s="88">
        <f t="shared" ref="AN8:AN13" si="12">AQ8+AR8+AS8+AT8+AU8+AV8+AW8</f>
        <v>870954</v>
      </c>
      <c r="AO8" s="90">
        <v>165000</v>
      </c>
      <c r="AP8" s="90">
        <v>500000</v>
      </c>
      <c r="AQ8" s="90">
        <v>697600</v>
      </c>
      <c r="AR8" s="90">
        <v>40354</v>
      </c>
      <c r="AS8" s="90">
        <v>111000</v>
      </c>
      <c r="AT8" s="90">
        <v>0</v>
      </c>
      <c r="AU8" s="90">
        <v>0</v>
      </c>
      <c r="AV8" s="90">
        <v>22000</v>
      </c>
      <c r="AW8" s="90">
        <v>0</v>
      </c>
      <c r="AX8" s="88">
        <f t="shared" ref="AX8:AX13" si="13">AY8</f>
        <v>0</v>
      </c>
      <c r="AY8" s="90"/>
      <c r="AZ8" s="96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</row>
    <row r="9" s="75" customFormat="1" ht="36" customHeight="1" spans="1:235">
      <c r="A9" s="86">
        <v>2010350</v>
      </c>
      <c r="B9" s="86" t="s">
        <v>93</v>
      </c>
      <c r="C9" s="88">
        <f t="shared" si="1"/>
        <v>2822284</v>
      </c>
      <c r="D9" s="88">
        <f t="shared" si="2"/>
        <v>0</v>
      </c>
      <c r="E9" s="88">
        <f t="shared" si="3"/>
        <v>0</v>
      </c>
      <c r="F9" s="90"/>
      <c r="G9" s="88">
        <f t="shared" si="4"/>
        <v>0</v>
      </c>
      <c r="H9" s="90"/>
      <c r="I9" s="90"/>
      <c r="J9" s="90"/>
      <c r="K9" s="90"/>
      <c r="L9" s="88">
        <f t="shared" si="5"/>
        <v>0</v>
      </c>
      <c r="M9" s="90"/>
      <c r="N9" s="90"/>
      <c r="O9" s="88">
        <f t="shared" si="6"/>
        <v>0</v>
      </c>
      <c r="P9" s="90"/>
      <c r="Q9" s="90"/>
      <c r="R9" s="90"/>
      <c r="S9" s="90"/>
      <c r="T9" s="90"/>
      <c r="U9" s="90"/>
      <c r="V9" s="88">
        <f t="shared" si="7"/>
        <v>2815804</v>
      </c>
      <c r="W9" s="93">
        <f t="shared" si="8"/>
        <v>2815804</v>
      </c>
      <c r="X9" s="90">
        <v>1375968</v>
      </c>
      <c r="Y9" s="88">
        <f t="shared" si="9"/>
        <v>1325172</v>
      </c>
      <c r="Z9" s="90">
        <v>1091922</v>
      </c>
      <c r="AA9" s="90">
        <v>77250</v>
      </c>
      <c r="AB9" s="90">
        <v>156000</v>
      </c>
      <c r="AC9" s="90">
        <v>114664</v>
      </c>
      <c r="AD9" s="88">
        <f t="shared" si="10"/>
        <v>0</v>
      </c>
      <c r="AE9" s="90"/>
      <c r="AF9" s="90"/>
      <c r="AG9" s="88">
        <f t="shared" si="11"/>
        <v>0</v>
      </c>
      <c r="AH9" s="90"/>
      <c r="AI9" s="90"/>
      <c r="AJ9" s="90"/>
      <c r="AK9" s="90"/>
      <c r="AL9" s="90"/>
      <c r="AM9" s="90"/>
      <c r="AN9" s="88">
        <f t="shared" si="12"/>
        <v>0</v>
      </c>
      <c r="AO9" s="90"/>
      <c r="AP9" s="90"/>
      <c r="AQ9" s="90"/>
      <c r="AR9" s="90"/>
      <c r="AS9" s="90"/>
      <c r="AT9" s="90"/>
      <c r="AU9" s="90"/>
      <c r="AV9" s="90"/>
      <c r="AW9" s="90"/>
      <c r="AX9" s="88">
        <f t="shared" si="13"/>
        <v>6480</v>
      </c>
      <c r="AY9" s="90">
        <v>6480</v>
      </c>
      <c r="AZ9" s="96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</row>
    <row r="10" s="75" customFormat="1" ht="36" customHeight="1" spans="1:235">
      <c r="A10" s="86">
        <v>2080505</v>
      </c>
      <c r="B10" s="86" t="s">
        <v>94</v>
      </c>
      <c r="C10" s="88">
        <f t="shared" si="1"/>
        <v>538049</v>
      </c>
      <c r="D10" s="88">
        <f t="shared" si="2"/>
        <v>143187</v>
      </c>
      <c r="E10" s="88">
        <f t="shared" si="3"/>
        <v>0</v>
      </c>
      <c r="F10" s="90"/>
      <c r="G10" s="88">
        <f t="shared" si="4"/>
        <v>0</v>
      </c>
      <c r="H10" s="90"/>
      <c r="I10" s="90"/>
      <c r="J10" s="90"/>
      <c r="K10" s="90"/>
      <c r="L10" s="88">
        <f t="shared" si="5"/>
        <v>143187</v>
      </c>
      <c r="M10" s="90">
        <v>143187</v>
      </c>
      <c r="N10" s="90"/>
      <c r="O10" s="88">
        <f t="shared" si="6"/>
        <v>0</v>
      </c>
      <c r="P10" s="90"/>
      <c r="Q10" s="90"/>
      <c r="R10" s="90"/>
      <c r="S10" s="90"/>
      <c r="T10" s="90"/>
      <c r="U10" s="90"/>
      <c r="V10" s="88">
        <f t="shared" si="7"/>
        <v>394862</v>
      </c>
      <c r="W10" s="93">
        <f t="shared" si="8"/>
        <v>0</v>
      </c>
      <c r="X10" s="90"/>
      <c r="Y10" s="88">
        <f t="shared" si="9"/>
        <v>0</v>
      </c>
      <c r="Z10" s="90"/>
      <c r="AA10" s="90"/>
      <c r="AB10" s="90"/>
      <c r="AC10" s="90"/>
      <c r="AD10" s="88">
        <f t="shared" si="10"/>
        <v>394862</v>
      </c>
      <c r="AE10" s="90">
        <v>394862</v>
      </c>
      <c r="AF10" s="90"/>
      <c r="AG10" s="88">
        <f t="shared" si="11"/>
        <v>0</v>
      </c>
      <c r="AH10" s="90"/>
      <c r="AI10" s="90"/>
      <c r="AJ10" s="90"/>
      <c r="AK10" s="90"/>
      <c r="AL10" s="90"/>
      <c r="AM10" s="90"/>
      <c r="AN10" s="88">
        <f t="shared" si="12"/>
        <v>0</v>
      </c>
      <c r="AO10" s="90"/>
      <c r="AP10" s="90"/>
      <c r="AQ10" s="90"/>
      <c r="AR10" s="90"/>
      <c r="AS10" s="90"/>
      <c r="AT10" s="90"/>
      <c r="AU10" s="90"/>
      <c r="AV10" s="90"/>
      <c r="AW10" s="90"/>
      <c r="AX10" s="88">
        <f t="shared" si="13"/>
        <v>0</v>
      </c>
      <c r="AY10" s="90"/>
      <c r="AZ10" s="96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</row>
    <row r="11" s="75" customFormat="1" ht="36" customHeight="1" spans="1:235">
      <c r="A11" s="86">
        <v>2101101</v>
      </c>
      <c r="B11" s="86" t="s">
        <v>95</v>
      </c>
      <c r="C11" s="88">
        <f t="shared" si="1"/>
        <v>61040</v>
      </c>
      <c r="D11" s="88">
        <f t="shared" si="2"/>
        <v>61040</v>
      </c>
      <c r="E11" s="88">
        <f t="shared" si="3"/>
        <v>0</v>
      </c>
      <c r="F11" s="90"/>
      <c r="G11" s="88">
        <f t="shared" si="4"/>
        <v>0</v>
      </c>
      <c r="H11" s="90"/>
      <c r="I11" s="90"/>
      <c r="J11" s="90"/>
      <c r="K11" s="90"/>
      <c r="L11" s="88">
        <f t="shared" si="5"/>
        <v>61040</v>
      </c>
      <c r="M11" s="90"/>
      <c r="N11" s="90">
        <v>53695</v>
      </c>
      <c r="O11" s="88">
        <f t="shared" si="6"/>
        <v>7345</v>
      </c>
      <c r="P11" s="90">
        <v>1790</v>
      </c>
      <c r="Q11" s="90">
        <v>4475</v>
      </c>
      <c r="R11" s="90">
        <v>1080</v>
      </c>
      <c r="S11" s="90"/>
      <c r="T11" s="90"/>
      <c r="U11" s="90"/>
      <c r="V11" s="88">
        <f t="shared" si="7"/>
        <v>0</v>
      </c>
      <c r="W11" s="93">
        <f t="shared" si="8"/>
        <v>0</v>
      </c>
      <c r="X11" s="90"/>
      <c r="Y11" s="88">
        <f t="shared" si="9"/>
        <v>0</v>
      </c>
      <c r="Z11" s="90"/>
      <c r="AA11" s="90"/>
      <c r="AB11" s="90"/>
      <c r="AC11" s="90"/>
      <c r="AD11" s="88">
        <f t="shared" si="10"/>
        <v>0</v>
      </c>
      <c r="AE11" s="90"/>
      <c r="AF11" s="90"/>
      <c r="AG11" s="88">
        <f t="shared" si="11"/>
        <v>0</v>
      </c>
      <c r="AH11" s="90"/>
      <c r="AI11" s="90"/>
      <c r="AJ11" s="90"/>
      <c r="AK11" s="90"/>
      <c r="AL11" s="90"/>
      <c r="AM11" s="90"/>
      <c r="AN11" s="88">
        <f t="shared" si="12"/>
        <v>0</v>
      </c>
      <c r="AO11" s="90"/>
      <c r="AP11" s="90"/>
      <c r="AQ11" s="90"/>
      <c r="AR11" s="90"/>
      <c r="AS11" s="90"/>
      <c r="AT11" s="90"/>
      <c r="AU11" s="90"/>
      <c r="AV11" s="90"/>
      <c r="AW11" s="90"/>
      <c r="AX11" s="88">
        <f t="shared" si="13"/>
        <v>0</v>
      </c>
      <c r="AY11" s="90"/>
      <c r="AZ11" s="96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</row>
    <row r="12" s="75" customFormat="1" ht="36" customHeight="1" spans="1:235">
      <c r="A12" s="86">
        <v>2101102</v>
      </c>
      <c r="B12" s="86" t="s">
        <v>96</v>
      </c>
      <c r="C12" s="88">
        <f t="shared" si="1"/>
        <v>168708</v>
      </c>
      <c r="D12" s="88">
        <f t="shared" si="2"/>
        <v>0</v>
      </c>
      <c r="E12" s="88">
        <f t="shared" si="3"/>
        <v>0</v>
      </c>
      <c r="F12" s="90"/>
      <c r="G12" s="88">
        <f t="shared" si="4"/>
        <v>0</v>
      </c>
      <c r="H12" s="90"/>
      <c r="I12" s="90"/>
      <c r="J12" s="90"/>
      <c r="K12" s="90"/>
      <c r="L12" s="88">
        <f t="shared" si="5"/>
        <v>0</v>
      </c>
      <c r="M12" s="90"/>
      <c r="N12" s="90"/>
      <c r="O12" s="88">
        <f t="shared" si="6"/>
        <v>0</v>
      </c>
      <c r="P12" s="90"/>
      <c r="Q12" s="90"/>
      <c r="R12" s="90"/>
      <c r="S12" s="90"/>
      <c r="T12" s="90"/>
      <c r="U12" s="90"/>
      <c r="V12" s="88">
        <f t="shared" si="7"/>
        <v>168708</v>
      </c>
      <c r="W12" s="93">
        <f t="shared" si="8"/>
        <v>0</v>
      </c>
      <c r="X12" s="90"/>
      <c r="Y12" s="88">
        <f t="shared" si="9"/>
        <v>0</v>
      </c>
      <c r="Z12" s="90"/>
      <c r="AA12" s="90"/>
      <c r="AB12" s="90"/>
      <c r="AC12" s="90"/>
      <c r="AD12" s="88">
        <f t="shared" si="10"/>
        <v>168708</v>
      </c>
      <c r="AE12" s="90"/>
      <c r="AF12" s="90">
        <v>148073</v>
      </c>
      <c r="AG12" s="88">
        <f t="shared" si="11"/>
        <v>20635</v>
      </c>
      <c r="AH12" s="90">
        <v>4936</v>
      </c>
      <c r="AI12" s="90">
        <v>12339</v>
      </c>
      <c r="AJ12" s="90">
        <v>3360</v>
      </c>
      <c r="AK12" s="90"/>
      <c r="AL12" s="90"/>
      <c r="AM12" s="90"/>
      <c r="AN12" s="88">
        <f t="shared" si="12"/>
        <v>0</v>
      </c>
      <c r="AO12" s="90"/>
      <c r="AP12" s="90"/>
      <c r="AQ12" s="90"/>
      <c r="AR12" s="90"/>
      <c r="AS12" s="90"/>
      <c r="AT12" s="90"/>
      <c r="AU12" s="90"/>
      <c r="AV12" s="90"/>
      <c r="AW12" s="90"/>
      <c r="AX12" s="88">
        <f t="shared" si="13"/>
        <v>0</v>
      </c>
      <c r="AY12" s="90"/>
      <c r="AZ12" s="96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</row>
    <row r="13" s="75" customFormat="1" ht="36" customHeight="1" spans="1:235">
      <c r="A13" s="86">
        <v>2210201</v>
      </c>
      <c r="B13" s="86" t="s">
        <v>97</v>
      </c>
      <c r="C13" s="88">
        <f t="shared" si="1"/>
        <v>403537</v>
      </c>
      <c r="D13" s="88">
        <f t="shared" si="2"/>
        <v>107390</v>
      </c>
      <c r="E13" s="88">
        <f t="shared" si="3"/>
        <v>0</v>
      </c>
      <c r="F13" s="90"/>
      <c r="G13" s="88">
        <f t="shared" si="4"/>
        <v>0</v>
      </c>
      <c r="H13" s="90"/>
      <c r="I13" s="90"/>
      <c r="J13" s="90"/>
      <c r="K13" s="90"/>
      <c r="L13" s="88">
        <f t="shared" si="5"/>
        <v>0</v>
      </c>
      <c r="M13" s="90"/>
      <c r="N13" s="90"/>
      <c r="O13" s="88">
        <f t="shared" si="6"/>
        <v>0</v>
      </c>
      <c r="P13" s="90"/>
      <c r="Q13" s="90"/>
      <c r="R13" s="90"/>
      <c r="S13" s="90"/>
      <c r="T13" s="90">
        <v>107390</v>
      </c>
      <c r="U13" s="90"/>
      <c r="V13" s="88">
        <f t="shared" si="7"/>
        <v>296147</v>
      </c>
      <c r="W13" s="93">
        <f t="shared" si="8"/>
        <v>0</v>
      </c>
      <c r="X13" s="90"/>
      <c r="Y13" s="88">
        <f t="shared" si="9"/>
        <v>0</v>
      </c>
      <c r="Z13" s="90"/>
      <c r="AA13" s="90"/>
      <c r="AB13" s="90"/>
      <c r="AC13" s="90"/>
      <c r="AD13" s="88">
        <f t="shared" si="10"/>
        <v>0</v>
      </c>
      <c r="AE13" s="90"/>
      <c r="AF13" s="90"/>
      <c r="AG13" s="88">
        <f t="shared" si="11"/>
        <v>0</v>
      </c>
      <c r="AH13" s="90"/>
      <c r="AI13" s="90"/>
      <c r="AJ13" s="90"/>
      <c r="AK13" s="90"/>
      <c r="AL13" s="90">
        <v>296147</v>
      </c>
      <c r="AM13" s="90"/>
      <c r="AN13" s="88">
        <f t="shared" si="12"/>
        <v>0</v>
      </c>
      <c r="AO13" s="90"/>
      <c r="AP13" s="90"/>
      <c r="AQ13" s="90"/>
      <c r="AR13" s="90"/>
      <c r="AS13" s="90"/>
      <c r="AT13" s="90"/>
      <c r="AU13" s="90"/>
      <c r="AV13" s="90"/>
      <c r="AW13" s="90"/>
      <c r="AX13" s="88">
        <f t="shared" si="13"/>
        <v>0</v>
      </c>
      <c r="AY13" s="90"/>
      <c r="AZ13" s="96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25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99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>C8+C9+C10+C11+C12+C13</f>
        <v>7617341</v>
      </c>
      <c r="D7" s="17">
        <f t="shared" ref="D7:AY7" si="0">D8+D9+D10+D11+D12+D13</f>
        <v>1897707</v>
      </c>
      <c r="E7" s="17">
        <f t="shared" si="0"/>
        <v>1443231</v>
      </c>
      <c r="F7" s="17">
        <f t="shared" si="0"/>
        <v>588684</v>
      </c>
      <c r="G7" s="17">
        <f t="shared" si="0"/>
        <v>805490</v>
      </c>
      <c r="H7" s="17">
        <f t="shared" si="0"/>
        <v>717240</v>
      </c>
      <c r="I7" s="17">
        <f t="shared" si="0"/>
        <v>34250</v>
      </c>
      <c r="J7" s="17">
        <f t="shared" si="0"/>
        <v>54000</v>
      </c>
      <c r="K7" s="17">
        <f t="shared" si="0"/>
        <v>49057</v>
      </c>
      <c r="L7" s="17">
        <f t="shared" si="0"/>
        <v>297765</v>
      </c>
      <c r="M7" s="17">
        <f t="shared" si="0"/>
        <v>208948</v>
      </c>
      <c r="N7" s="17">
        <f t="shared" si="0"/>
        <v>78355</v>
      </c>
      <c r="O7" s="17">
        <f t="shared" si="0"/>
        <v>10462</v>
      </c>
      <c r="P7" s="17">
        <f t="shared" si="0"/>
        <v>2612</v>
      </c>
      <c r="Q7" s="17">
        <f t="shared" si="0"/>
        <v>6530</v>
      </c>
      <c r="R7" s="17">
        <f t="shared" si="0"/>
        <v>1320</v>
      </c>
      <c r="S7" s="17">
        <f t="shared" si="0"/>
        <v>0</v>
      </c>
      <c r="T7" s="17">
        <f t="shared" si="0"/>
        <v>156711</v>
      </c>
      <c r="U7" s="17">
        <f t="shared" si="0"/>
        <v>0</v>
      </c>
      <c r="V7" s="17">
        <f t="shared" si="0"/>
        <v>4498643</v>
      </c>
      <c r="W7" s="17">
        <f t="shared" si="0"/>
        <v>3227362</v>
      </c>
      <c r="X7" s="17">
        <f t="shared" si="0"/>
        <v>1405560</v>
      </c>
      <c r="Y7" s="17">
        <f t="shared" si="0"/>
        <v>1704672</v>
      </c>
      <c r="Z7" s="17">
        <f t="shared" si="0"/>
        <v>1463172</v>
      </c>
      <c r="AA7" s="17">
        <f t="shared" si="0"/>
        <v>82500</v>
      </c>
      <c r="AB7" s="17">
        <f t="shared" si="0"/>
        <v>159000</v>
      </c>
      <c r="AC7" s="17">
        <f t="shared" si="0"/>
        <v>117130</v>
      </c>
      <c r="AD7" s="17">
        <f t="shared" si="0"/>
        <v>722193</v>
      </c>
      <c r="AE7" s="17">
        <f t="shared" si="0"/>
        <v>493204</v>
      </c>
      <c r="AF7" s="17">
        <f t="shared" si="0"/>
        <v>184414</v>
      </c>
      <c r="AG7" s="17">
        <f t="shared" si="0"/>
        <v>44575</v>
      </c>
      <c r="AH7" s="17">
        <f t="shared" si="0"/>
        <v>6147</v>
      </c>
      <c r="AI7" s="17">
        <f t="shared" si="0"/>
        <v>15368</v>
      </c>
      <c r="AJ7" s="17">
        <f t="shared" si="0"/>
        <v>3060</v>
      </c>
      <c r="AK7" s="17">
        <f t="shared" si="0"/>
        <v>20000</v>
      </c>
      <c r="AL7" s="17">
        <f t="shared" si="0"/>
        <v>344248</v>
      </c>
      <c r="AM7" s="17">
        <f t="shared" si="0"/>
        <v>204840</v>
      </c>
      <c r="AN7" s="17">
        <f t="shared" si="0"/>
        <v>1213695</v>
      </c>
      <c r="AO7" s="17">
        <f t="shared" si="0"/>
        <v>100000</v>
      </c>
      <c r="AP7" s="17">
        <f t="shared" si="0"/>
        <v>500000</v>
      </c>
      <c r="AQ7" s="17">
        <f t="shared" si="0"/>
        <v>686800</v>
      </c>
      <c r="AR7" s="17">
        <f t="shared" si="0"/>
        <v>50095</v>
      </c>
      <c r="AS7" s="17">
        <f t="shared" si="0"/>
        <v>436800</v>
      </c>
      <c r="AT7" s="17">
        <f t="shared" si="0"/>
        <v>0</v>
      </c>
      <c r="AU7" s="17">
        <f t="shared" si="0"/>
        <v>0</v>
      </c>
      <c r="AV7" s="17">
        <f t="shared" si="0"/>
        <v>40000</v>
      </c>
      <c r="AW7" s="17">
        <f t="shared" si="0"/>
        <v>0</v>
      </c>
      <c r="AX7" s="17">
        <f t="shared" si="0"/>
        <v>7296</v>
      </c>
      <c r="AY7" s="17">
        <f t="shared" si="0"/>
        <v>7296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2656926</v>
      </c>
      <c r="D8" s="17">
        <f t="shared" ref="D8:D13" si="2">E8+L8+T8+U8</f>
        <v>1443231</v>
      </c>
      <c r="E8" s="17">
        <f t="shared" ref="E8:E13" si="3">F8+G8+K8</f>
        <v>1443231</v>
      </c>
      <c r="F8" s="19">
        <v>588684</v>
      </c>
      <c r="G8" s="17">
        <f t="shared" ref="G8:G13" si="4">H8+I8+J8</f>
        <v>805490</v>
      </c>
      <c r="H8" s="19">
        <v>717240</v>
      </c>
      <c r="I8" s="19">
        <v>34250</v>
      </c>
      <c r="J8" s="19">
        <v>54000</v>
      </c>
      <c r="K8" s="19">
        <v>49057</v>
      </c>
      <c r="L8" s="17">
        <f t="shared" ref="L8:L13" si="5">M8+N8+O8</f>
        <v>0</v>
      </c>
      <c r="M8" s="19"/>
      <c r="N8" s="19"/>
      <c r="O8" s="17">
        <f t="shared" ref="O8:O13" si="6">P8+Q8+R8+S8</f>
        <v>0</v>
      </c>
      <c r="P8" s="19"/>
      <c r="Q8" s="19"/>
      <c r="R8" s="19"/>
      <c r="S8" s="19"/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1213695</v>
      </c>
      <c r="AO8" s="19">
        <v>100000</v>
      </c>
      <c r="AP8" s="19">
        <v>500000</v>
      </c>
      <c r="AQ8" s="19">
        <v>686800</v>
      </c>
      <c r="AR8" s="19">
        <v>50095</v>
      </c>
      <c r="AS8" s="19">
        <v>436800</v>
      </c>
      <c r="AT8" s="19"/>
      <c r="AU8" s="19"/>
      <c r="AV8" s="19">
        <v>40000</v>
      </c>
      <c r="AW8" s="19"/>
      <c r="AX8" s="17">
        <f t="shared" ref="AX8:AX13" si="13">AY8</f>
        <v>0</v>
      </c>
      <c r="AY8" s="19"/>
      <c r="AZ8" s="25"/>
    </row>
    <row r="9" ht="36" customHeight="1" spans="1:52">
      <c r="A9" s="15">
        <v>2010350</v>
      </c>
      <c r="B9" s="15" t="s">
        <v>93</v>
      </c>
      <c r="C9" s="17">
        <f t="shared" si="1"/>
        <v>3459498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3452202</v>
      </c>
      <c r="W9" s="22">
        <f t="shared" si="8"/>
        <v>3227362</v>
      </c>
      <c r="X9" s="19">
        <v>1405560</v>
      </c>
      <c r="Y9" s="17">
        <f t="shared" si="9"/>
        <v>1704672</v>
      </c>
      <c r="Z9" s="19">
        <v>1463172</v>
      </c>
      <c r="AA9" s="19">
        <v>82500</v>
      </c>
      <c r="AB9" s="19">
        <v>159000</v>
      </c>
      <c r="AC9" s="19">
        <v>117130</v>
      </c>
      <c r="AD9" s="17">
        <f t="shared" si="10"/>
        <v>20000</v>
      </c>
      <c r="AE9" s="19"/>
      <c r="AF9" s="19"/>
      <c r="AG9" s="17">
        <f t="shared" si="11"/>
        <v>20000</v>
      </c>
      <c r="AH9" s="19"/>
      <c r="AI9" s="19"/>
      <c r="AJ9" s="19"/>
      <c r="AK9" s="19">
        <v>20000</v>
      </c>
      <c r="AL9" s="19"/>
      <c r="AM9" s="19">
        <v>204840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7296</v>
      </c>
      <c r="AY9" s="19">
        <v>7296</v>
      </c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702152</v>
      </c>
      <c r="D10" s="17">
        <f t="shared" si="2"/>
        <v>208948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208948</v>
      </c>
      <c r="M10" s="19">
        <v>208948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493204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493204</v>
      </c>
      <c r="AE10" s="19">
        <v>493204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88817</v>
      </c>
      <c r="D11" s="17">
        <f t="shared" si="2"/>
        <v>88817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88817</v>
      </c>
      <c r="M11" s="19"/>
      <c r="N11" s="19">
        <v>78355</v>
      </c>
      <c r="O11" s="17">
        <f t="shared" si="6"/>
        <v>10462</v>
      </c>
      <c r="P11" s="19">
        <v>2612</v>
      </c>
      <c r="Q11" s="19">
        <v>6530</v>
      </c>
      <c r="R11" s="19">
        <v>1320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208989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208989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208989</v>
      </c>
      <c r="AE12" s="19"/>
      <c r="AF12" s="19">
        <v>184414</v>
      </c>
      <c r="AG12" s="17">
        <f t="shared" si="11"/>
        <v>24575</v>
      </c>
      <c r="AH12" s="19">
        <v>6147</v>
      </c>
      <c r="AI12" s="19">
        <v>15368</v>
      </c>
      <c r="AJ12" s="19">
        <v>3060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500959</v>
      </c>
      <c r="D13" s="17">
        <f t="shared" si="2"/>
        <v>156711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156711</v>
      </c>
      <c r="U13" s="19"/>
      <c r="V13" s="17">
        <f t="shared" si="7"/>
        <v>344248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344248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  <row r="14" s="4" customFormat="1" spans="1:235">
      <c r="A14" s="5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="4" customFormat="1" spans="1:235">
      <c r="A15" s="5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51:51">
      <c r="AY16" s="1">
        <f>608*12</f>
        <v>7296</v>
      </c>
    </row>
    <row r="17" spans="24:26">
      <c r="X17" s="1">
        <f>'[2]2020年12月份人员及工资情况统计表'!J9*12</f>
        <v>1405560</v>
      </c>
      <c r="Z17" s="1">
        <f>'[2]2020年12月份人员及工资情况统计表'!I9-'[2]2020年12月份人员及工资情况统计表'!J9</f>
        <v>121931</v>
      </c>
    </row>
    <row r="18" spans="39:43">
      <c r="AM18" s="1">
        <f>'[2]2020年12月份人员及工资情况统计表'!M11+'[2]2020年12月份人员及工资情况统计表'!N11</f>
        <v>17070</v>
      </c>
      <c r="AQ18" s="1">
        <f>AQ8+3600</f>
        <v>690400</v>
      </c>
    </row>
    <row r="19" spans="6:26">
      <c r="F19" s="1">
        <f>'[2]2020年12月份人员及工资情况统计表'!J7*12</f>
        <v>588684</v>
      </c>
      <c r="H19" s="1">
        <f>'[2]2020年12月份人员及工资情况统计表'!I7-'[2]2020年12月份人员及工资情况统计表'!J7</f>
        <v>59770</v>
      </c>
      <c r="T19" s="1">
        <f>'[2]2020年12月份人员及工资情况统计表'!I7*0.12*12</f>
        <v>156710.88</v>
      </c>
      <c r="Z19" s="1">
        <f>Z17*12</f>
        <v>1463172</v>
      </c>
    </row>
    <row r="20" spans="8:39">
      <c r="H20" s="1">
        <f>H19*12</f>
        <v>717240</v>
      </c>
      <c r="AM20" s="1">
        <f>AM18*12</f>
        <v>204840</v>
      </c>
    </row>
    <row r="21" s="4" customFormat="1" spans="1:235">
      <c r="A21" s="5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="4" customFormat="1" spans="1:235">
      <c r="A22" s="5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="4" customFormat="1" spans="1:235">
      <c r="A23" s="5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s="4" customFormat="1" spans="1:235">
      <c r="A24" s="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</row>
    <row r="25" spans="38:38">
      <c r="AL25" s="1">
        <f>'[2]2020年12月份人员及工资情况统计表'!I9*0.12*12</f>
        <v>344247.84</v>
      </c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7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5.3518518518519" style="6" customWidth="1"/>
    <col min="3" max="3" width="12.8981481481481" style="1" customWidth="1"/>
    <col min="4" max="4" width="14.287037037037" style="1" customWidth="1"/>
    <col min="5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1.6111111111111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43" width="12.1388888888889" style="1" customWidth="1"/>
    <col min="44" max="44" width="13.037037037037" style="1" customWidth="1"/>
    <col min="45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71" t="s">
        <v>38</v>
      </c>
      <c r="AR4" s="13" t="s">
        <v>39</v>
      </c>
      <c r="AS4" s="13" t="s">
        <v>40</v>
      </c>
      <c r="AT4" s="71" t="s">
        <v>41</v>
      </c>
      <c r="AU4" s="71" t="s">
        <v>42</v>
      </c>
      <c r="AV4" s="71" t="s">
        <v>43</v>
      </c>
      <c r="AW4" s="71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71"/>
      <c r="AR5" s="13"/>
      <c r="AS5" s="13"/>
      <c r="AT5" s="71"/>
      <c r="AU5" s="71"/>
      <c r="AV5" s="71"/>
      <c r="AW5" s="71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71"/>
      <c r="AR6" s="13"/>
      <c r="AS6" s="13"/>
      <c r="AT6" s="71"/>
      <c r="AU6" s="71"/>
      <c r="AV6" s="71"/>
      <c r="AW6" s="71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>C8+C9+C10+C11+C12+C13</f>
        <v>7574635</v>
      </c>
      <c r="D7" s="17">
        <f t="shared" ref="D7:AY7" si="0">D8+D9+D10+D11+D12+D13</f>
        <v>2644435</v>
      </c>
      <c r="E7" s="17">
        <f t="shared" si="0"/>
        <v>2012740</v>
      </c>
      <c r="F7" s="17">
        <f t="shared" si="0"/>
        <v>810408</v>
      </c>
      <c r="G7" s="17">
        <f t="shared" si="0"/>
        <v>1134798</v>
      </c>
      <c r="H7" s="17">
        <f t="shared" si="0"/>
        <v>1005198</v>
      </c>
      <c r="I7" s="17">
        <f t="shared" si="0"/>
        <v>40500</v>
      </c>
      <c r="J7" s="17">
        <f t="shared" si="0"/>
        <v>89100</v>
      </c>
      <c r="K7" s="17">
        <f t="shared" si="0"/>
        <v>67534</v>
      </c>
      <c r="L7" s="17">
        <f t="shared" si="0"/>
        <v>413822</v>
      </c>
      <c r="M7" s="17">
        <f t="shared" si="0"/>
        <v>290497</v>
      </c>
      <c r="N7" s="17">
        <f t="shared" si="0"/>
        <v>108936</v>
      </c>
      <c r="O7" s="17">
        <f t="shared" si="0"/>
        <v>14389</v>
      </c>
      <c r="P7" s="17">
        <f t="shared" si="0"/>
        <v>3631</v>
      </c>
      <c r="Q7" s="17">
        <f t="shared" si="0"/>
        <v>9078</v>
      </c>
      <c r="R7" s="17">
        <f t="shared" si="0"/>
        <v>1680</v>
      </c>
      <c r="S7" s="17">
        <f t="shared" si="0"/>
        <v>0</v>
      </c>
      <c r="T7" s="17">
        <f t="shared" si="0"/>
        <v>217873</v>
      </c>
      <c r="U7" s="17">
        <f t="shared" si="0"/>
        <v>0</v>
      </c>
      <c r="V7" s="17">
        <f t="shared" si="0"/>
        <v>3931535</v>
      </c>
      <c r="W7" s="17">
        <f t="shared" si="0"/>
        <v>2943563</v>
      </c>
      <c r="X7" s="17">
        <f t="shared" si="0"/>
        <v>1382652</v>
      </c>
      <c r="Y7" s="17">
        <f t="shared" si="0"/>
        <v>1445690</v>
      </c>
      <c r="Z7" s="17">
        <f t="shared" si="0"/>
        <v>1207140</v>
      </c>
      <c r="AA7" s="17">
        <f t="shared" si="0"/>
        <v>82250</v>
      </c>
      <c r="AB7" s="17">
        <f t="shared" si="0"/>
        <v>156300</v>
      </c>
      <c r="AC7" s="17">
        <f t="shared" si="0"/>
        <v>115221</v>
      </c>
      <c r="AD7" s="17">
        <f t="shared" si="0"/>
        <v>607099</v>
      </c>
      <c r="AE7" s="17">
        <f t="shared" si="0"/>
        <v>425769</v>
      </c>
      <c r="AF7" s="17">
        <f t="shared" si="0"/>
        <v>159484</v>
      </c>
      <c r="AG7" s="17">
        <f t="shared" si="0"/>
        <v>21846</v>
      </c>
      <c r="AH7" s="17">
        <f t="shared" si="0"/>
        <v>5316</v>
      </c>
      <c r="AI7" s="17">
        <f t="shared" si="0"/>
        <v>13290</v>
      </c>
      <c r="AJ7" s="17">
        <f t="shared" si="0"/>
        <v>3240</v>
      </c>
      <c r="AK7" s="17">
        <f t="shared" si="0"/>
        <v>0</v>
      </c>
      <c r="AL7" s="17">
        <f t="shared" si="0"/>
        <v>310775</v>
      </c>
      <c r="AM7" s="17">
        <f t="shared" si="0"/>
        <v>70098</v>
      </c>
      <c r="AN7" s="17">
        <f t="shared" si="0"/>
        <v>979465</v>
      </c>
      <c r="AO7" s="17">
        <f t="shared" si="0"/>
        <v>150000</v>
      </c>
      <c r="AP7" s="17">
        <f t="shared" si="0"/>
        <v>500000</v>
      </c>
      <c r="AQ7" s="17">
        <f t="shared" si="0"/>
        <v>707600</v>
      </c>
      <c r="AR7" s="17">
        <f t="shared" si="0"/>
        <v>52865</v>
      </c>
      <c r="AS7" s="17">
        <f t="shared" si="0"/>
        <v>189000</v>
      </c>
      <c r="AT7" s="17">
        <f t="shared" si="0"/>
        <v>0</v>
      </c>
      <c r="AU7" s="17">
        <f t="shared" si="0"/>
        <v>0</v>
      </c>
      <c r="AV7" s="17">
        <f t="shared" si="0"/>
        <v>30000</v>
      </c>
      <c r="AW7" s="17">
        <f t="shared" si="0"/>
        <v>0</v>
      </c>
      <c r="AX7" s="17">
        <f t="shared" si="0"/>
        <v>19200</v>
      </c>
      <c r="AY7" s="17">
        <f t="shared" si="0"/>
        <v>19200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2998685</v>
      </c>
      <c r="D8" s="17">
        <f t="shared" ref="D8:D13" si="2">E8+L8+T8+U8</f>
        <v>2012740</v>
      </c>
      <c r="E8" s="17">
        <f t="shared" ref="E8:E13" si="3">F8+G8+K8</f>
        <v>2012740</v>
      </c>
      <c r="F8" s="19">
        <v>810408</v>
      </c>
      <c r="G8" s="17">
        <f t="shared" ref="G8:G13" si="4">H8+I8+J8</f>
        <v>1134798</v>
      </c>
      <c r="H8" s="19">
        <v>1005198</v>
      </c>
      <c r="I8" s="19">
        <v>40500</v>
      </c>
      <c r="J8" s="19">
        <v>89100</v>
      </c>
      <c r="K8" s="19">
        <v>67534</v>
      </c>
      <c r="L8" s="17">
        <f t="shared" ref="L8:L13" si="5">M8+N8+O8</f>
        <v>0</v>
      </c>
      <c r="M8" s="19"/>
      <c r="N8" s="19"/>
      <c r="O8" s="17">
        <f t="shared" ref="O8:O13" si="6">P8+Q8+R8+S8</f>
        <v>0</v>
      </c>
      <c r="P8" s="19"/>
      <c r="Q8" s="19"/>
      <c r="R8" s="19"/>
      <c r="S8" s="19"/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979465</v>
      </c>
      <c r="AO8" s="19">
        <v>150000</v>
      </c>
      <c r="AP8" s="19">
        <v>500000</v>
      </c>
      <c r="AQ8" s="19">
        <v>707600</v>
      </c>
      <c r="AR8" s="19">
        <v>52865</v>
      </c>
      <c r="AS8" s="19">
        <v>189000</v>
      </c>
      <c r="AT8" s="19">
        <v>0</v>
      </c>
      <c r="AU8" s="19">
        <v>0</v>
      </c>
      <c r="AV8" s="19">
        <v>30000</v>
      </c>
      <c r="AW8" s="19">
        <v>0</v>
      </c>
      <c r="AX8" s="17">
        <f t="shared" ref="AX8:AX13" si="13">AY8</f>
        <v>6480</v>
      </c>
      <c r="AY8" s="19">
        <v>6480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3026381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3013661</v>
      </c>
      <c r="W9" s="22">
        <f t="shared" si="8"/>
        <v>2943563</v>
      </c>
      <c r="X9" s="19">
        <v>1382652</v>
      </c>
      <c r="Y9" s="17">
        <f t="shared" si="9"/>
        <v>1445690</v>
      </c>
      <c r="Z9" s="19">
        <v>1207140</v>
      </c>
      <c r="AA9" s="19">
        <v>82250</v>
      </c>
      <c r="AB9" s="19">
        <v>156300</v>
      </c>
      <c r="AC9" s="19">
        <v>115221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>
        <v>70098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12720</v>
      </c>
      <c r="AY9" s="19">
        <v>12720</v>
      </c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716266</v>
      </c>
      <c r="D10" s="17">
        <f t="shared" si="2"/>
        <v>290497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290497</v>
      </c>
      <c r="M10" s="19">
        <v>290497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425769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425769</v>
      </c>
      <c r="AE10" s="19">
        <v>425769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123325</v>
      </c>
      <c r="D11" s="17">
        <f t="shared" si="2"/>
        <v>123325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123325</v>
      </c>
      <c r="M11" s="19"/>
      <c r="N11" s="19">
        <v>108936</v>
      </c>
      <c r="O11" s="17">
        <f t="shared" si="6"/>
        <v>14389</v>
      </c>
      <c r="P11" s="19">
        <v>3631</v>
      </c>
      <c r="Q11" s="19">
        <v>9078</v>
      </c>
      <c r="R11" s="19">
        <v>1680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181330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70"/>
      <c r="N12" s="70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181330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181330</v>
      </c>
      <c r="AE12" s="19"/>
      <c r="AF12" s="19">
        <v>159484</v>
      </c>
      <c r="AG12" s="17">
        <f t="shared" si="11"/>
        <v>21846</v>
      </c>
      <c r="AH12" s="19">
        <v>5316</v>
      </c>
      <c r="AI12" s="19">
        <v>13290</v>
      </c>
      <c r="AJ12" s="19">
        <v>3240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528648</v>
      </c>
      <c r="D13" s="17">
        <f t="shared" si="2"/>
        <v>217873</v>
      </c>
      <c r="E13" s="17">
        <f t="shared" si="3"/>
        <v>0</v>
      </c>
      <c r="F13" s="70"/>
      <c r="G13" s="17">
        <f t="shared" si="4"/>
        <v>0</v>
      </c>
      <c r="H13" s="70"/>
      <c r="I13" s="70"/>
      <c r="J13" s="70"/>
      <c r="K13" s="70"/>
      <c r="L13" s="17">
        <f t="shared" si="5"/>
        <v>0</v>
      </c>
      <c r="M13" s="70"/>
      <c r="N13" s="70"/>
      <c r="O13" s="17">
        <f t="shared" si="6"/>
        <v>0</v>
      </c>
      <c r="P13" s="70"/>
      <c r="Q13" s="70"/>
      <c r="R13" s="70"/>
      <c r="S13" s="70"/>
      <c r="T13" s="70">
        <v>217873</v>
      </c>
      <c r="U13" s="70"/>
      <c r="V13" s="17">
        <f t="shared" si="7"/>
        <v>310775</v>
      </c>
      <c r="W13" s="22">
        <f t="shared" si="8"/>
        <v>0</v>
      </c>
      <c r="X13" s="70"/>
      <c r="Y13" s="17">
        <f t="shared" si="9"/>
        <v>0</v>
      </c>
      <c r="Z13" s="70"/>
      <c r="AA13" s="70"/>
      <c r="AB13" s="70"/>
      <c r="AC13" s="70"/>
      <c r="AD13" s="17">
        <f t="shared" si="10"/>
        <v>0</v>
      </c>
      <c r="AE13" s="70"/>
      <c r="AF13" s="70"/>
      <c r="AG13" s="17">
        <f t="shared" si="11"/>
        <v>0</v>
      </c>
      <c r="AH13" s="70"/>
      <c r="AI13" s="70"/>
      <c r="AJ13" s="70"/>
      <c r="AK13" s="70"/>
      <c r="AL13" s="70">
        <v>310775</v>
      </c>
      <c r="AM13" s="70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  <row r="14" s="4" customFormat="1" spans="1:235">
      <c r="A14" s="5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="4" customFormat="1" spans="1:235">
      <c r="A15" s="5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44:45">
      <c r="AR16" s="1">
        <f>64*4000*90%+500000</f>
        <v>730400</v>
      </c>
      <c r="AS16" s="1">
        <f>AR16-AV8</f>
        <v>700400</v>
      </c>
    </row>
    <row r="17" spans="42:42">
      <c r="AP17" s="1">
        <f>AN8-AR8-AS8</f>
        <v>737600</v>
      </c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>C8+C9+C10+C11+C12+C13</f>
        <v>7016877</v>
      </c>
      <c r="D7" s="17">
        <f t="shared" ref="D7:AY7" si="0">D8+D9+D10+D11+D12+D13</f>
        <v>2119317</v>
      </c>
      <c r="E7" s="17">
        <f t="shared" si="0"/>
        <v>1609445</v>
      </c>
      <c r="F7" s="17">
        <f t="shared" si="0"/>
        <v>789948</v>
      </c>
      <c r="G7" s="17">
        <f t="shared" si="0"/>
        <v>753668</v>
      </c>
      <c r="H7" s="17">
        <f t="shared" si="0"/>
        <v>617118</v>
      </c>
      <c r="I7" s="17">
        <f t="shared" si="0"/>
        <v>44750</v>
      </c>
      <c r="J7" s="17">
        <f t="shared" si="0"/>
        <v>91800</v>
      </c>
      <c r="K7" s="17">
        <f t="shared" si="0"/>
        <v>65829</v>
      </c>
      <c r="L7" s="17">
        <f t="shared" si="0"/>
        <v>341024</v>
      </c>
      <c r="M7" s="17">
        <f t="shared" si="0"/>
        <v>225131</v>
      </c>
      <c r="N7" s="17">
        <f t="shared" si="0"/>
        <v>84424</v>
      </c>
      <c r="O7" s="17">
        <f t="shared" si="0"/>
        <v>31469</v>
      </c>
      <c r="P7" s="17">
        <f t="shared" si="0"/>
        <v>2814</v>
      </c>
      <c r="Q7" s="17">
        <f t="shared" si="0"/>
        <v>7035</v>
      </c>
      <c r="R7" s="17">
        <f t="shared" si="0"/>
        <v>1620</v>
      </c>
      <c r="S7" s="17">
        <f t="shared" si="0"/>
        <v>20000</v>
      </c>
      <c r="T7" s="17">
        <f t="shared" si="0"/>
        <v>168848</v>
      </c>
      <c r="U7" s="17">
        <f t="shared" si="0"/>
        <v>0</v>
      </c>
      <c r="V7" s="17">
        <f t="shared" si="0"/>
        <v>3916117</v>
      </c>
      <c r="W7" s="17">
        <f t="shared" si="0"/>
        <v>2868803</v>
      </c>
      <c r="X7" s="17">
        <f t="shared" si="0"/>
        <v>1389972</v>
      </c>
      <c r="Y7" s="17">
        <f t="shared" si="0"/>
        <v>1363000</v>
      </c>
      <c r="Z7" s="17">
        <f t="shared" si="0"/>
        <v>1133250</v>
      </c>
      <c r="AA7" s="17">
        <f t="shared" si="0"/>
        <v>82750</v>
      </c>
      <c r="AB7" s="17">
        <f t="shared" si="0"/>
        <v>147000</v>
      </c>
      <c r="AC7" s="17">
        <f t="shared" si="0"/>
        <v>115831</v>
      </c>
      <c r="AD7" s="17">
        <f t="shared" si="0"/>
        <v>607967</v>
      </c>
      <c r="AE7" s="17">
        <f t="shared" si="0"/>
        <v>426521</v>
      </c>
      <c r="AF7" s="17">
        <f t="shared" si="0"/>
        <v>159587</v>
      </c>
      <c r="AG7" s="17">
        <f t="shared" si="0"/>
        <v>21859</v>
      </c>
      <c r="AH7" s="17">
        <f t="shared" si="0"/>
        <v>5320</v>
      </c>
      <c r="AI7" s="17">
        <f t="shared" si="0"/>
        <v>13299</v>
      </c>
      <c r="AJ7" s="17">
        <f t="shared" si="0"/>
        <v>3240</v>
      </c>
      <c r="AK7" s="17">
        <f t="shared" si="0"/>
        <v>0</v>
      </c>
      <c r="AL7" s="17">
        <f t="shared" si="0"/>
        <v>302787</v>
      </c>
      <c r="AM7" s="17">
        <f t="shared" si="0"/>
        <v>136560</v>
      </c>
      <c r="AN7" s="17">
        <f t="shared" si="0"/>
        <v>965963</v>
      </c>
      <c r="AO7" s="17">
        <f t="shared" si="0"/>
        <v>200000</v>
      </c>
      <c r="AP7" s="17">
        <f t="shared" si="0"/>
        <v>500000</v>
      </c>
      <c r="AQ7" s="17">
        <f t="shared" si="0"/>
        <v>694800</v>
      </c>
      <c r="AR7" s="17">
        <f t="shared" si="0"/>
        <v>47163</v>
      </c>
      <c r="AS7" s="17">
        <f t="shared" si="0"/>
        <v>174000</v>
      </c>
      <c r="AT7" s="17">
        <f t="shared" si="0"/>
        <v>0</v>
      </c>
      <c r="AU7" s="17">
        <f t="shared" si="0"/>
        <v>0</v>
      </c>
      <c r="AV7" s="17">
        <f t="shared" si="0"/>
        <v>50000</v>
      </c>
      <c r="AW7" s="17">
        <f t="shared" si="0"/>
        <v>0</v>
      </c>
      <c r="AX7" s="17">
        <f t="shared" si="0"/>
        <v>15480</v>
      </c>
      <c r="AY7" s="17">
        <f t="shared" si="0"/>
        <v>15480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2604888</v>
      </c>
      <c r="D8" s="17">
        <f t="shared" ref="D8:D13" si="2">E8+L8+T8+U8</f>
        <v>1629445</v>
      </c>
      <c r="E8" s="17">
        <f t="shared" ref="E8:E13" si="3">F8+G8+K8</f>
        <v>1609445</v>
      </c>
      <c r="F8" s="19">
        <v>789948</v>
      </c>
      <c r="G8" s="17">
        <f t="shared" ref="G8:G13" si="4">H8+I8+J8</f>
        <v>753668</v>
      </c>
      <c r="H8" s="19">
        <v>617118</v>
      </c>
      <c r="I8" s="19">
        <v>44750</v>
      </c>
      <c r="J8" s="19">
        <v>91800</v>
      </c>
      <c r="K8" s="19">
        <v>65829</v>
      </c>
      <c r="L8" s="17">
        <f t="shared" ref="L8:L13" si="5">M8+N8+O8</f>
        <v>20000</v>
      </c>
      <c r="M8" s="19"/>
      <c r="N8" s="19"/>
      <c r="O8" s="17">
        <f t="shared" ref="O8:O13" si="6">P8+Q8+R8+S8</f>
        <v>20000</v>
      </c>
      <c r="P8" s="19"/>
      <c r="Q8" s="19"/>
      <c r="R8" s="19"/>
      <c r="S8" s="19">
        <v>20000</v>
      </c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965963</v>
      </c>
      <c r="AO8" s="19">
        <v>200000</v>
      </c>
      <c r="AP8" s="19">
        <v>500000</v>
      </c>
      <c r="AQ8" s="19">
        <v>694800</v>
      </c>
      <c r="AR8" s="19">
        <v>47163</v>
      </c>
      <c r="AS8" s="19">
        <v>174000</v>
      </c>
      <c r="AT8" s="19"/>
      <c r="AU8" s="19"/>
      <c r="AV8" s="19">
        <v>50000</v>
      </c>
      <c r="AW8" s="19"/>
      <c r="AX8" s="17">
        <f t="shared" ref="AX8:AX13" si="13">AY8</f>
        <v>9480</v>
      </c>
      <c r="AY8" s="19">
        <v>9480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3011363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3005363</v>
      </c>
      <c r="W9" s="22">
        <f t="shared" si="8"/>
        <v>2868803</v>
      </c>
      <c r="X9" s="19">
        <v>1389972</v>
      </c>
      <c r="Y9" s="17">
        <f t="shared" si="9"/>
        <v>1363000</v>
      </c>
      <c r="Z9" s="19">
        <v>1133250</v>
      </c>
      <c r="AA9" s="19">
        <v>82750</v>
      </c>
      <c r="AB9" s="19">
        <v>147000</v>
      </c>
      <c r="AC9" s="19">
        <v>115831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>
        <v>136560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6000</v>
      </c>
      <c r="AY9" s="19">
        <v>6000</v>
      </c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651652</v>
      </c>
      <c r="D10" s="17">
        <f t="shared" si="2"/>
        <v>225131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225131</v>
      </c>
      <c r="M10" s="19">
        <v>225131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426521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426521</v>
      </c>
      <c r="AE10" s="19">
        <v>426521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95893</v>
      </c>
      <c r="D11" s="17">
        <f t="shared" si="2"/>
        <v>95893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95893</v>
      </c>
      <c r="M11" s="19"/>
      <c r="N11" s="19">
        <v>84424</v>
      </c>
      <c r="O11" s="17">
        <f t="shared" si="6"/>
        <v>11469</v>
      </c>
      <c r="P11" s="19">
        <v>2814</v>
      </c>
      <c r="Q11" s="19">
        <v>7035</v>
      </c>
      <c r="R11" s="19">
        <v>1620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181446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181446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181446</v>
      </c>
      <c r="AE12" s="19"/>
      <c r="AF12" s="19">
        <v>159587</v>
      </c>
      <c r="AG12" s="17">
        <f t="shared" si="11"/>
        <v>21859</v>
      </c>
      <c r="AH12" s="19">
        <v>5320</v>
      </c>
      <c r="AI12" s="19">
        <v>13299</v>
      </c>
      <c r="AJ12" s="19">
        <v>3240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471635</v>
      </c>
      <c r="D13" s="17">
        <f t="shared" si="2"/>
        <v>168848</v>
      </c>
      <c r="E13" s="17">
        <f t="shared" si="3"/>
        <v>0</v>
      </c>
      <c r="F13" s="70"/>
      <c r="G13" s="17">
        <f t="shared" si="4"/>
        <v>0</v>
      </c>
      <c r="H13" s="70"/>
      <c r="I13" s="70"/>
      <c r="J13" s="70"/>
      <c r="K13" s="70"/>
      <c r="L13" s="17">
        <f t="shared" si="5"/>
        <v>0</v>
      </c>
      <c r="M13" s="70"/>
      <c r="N13" s="70"/>
      <c r="O13" s="17">
        <f t="shared" si="6"/>
        <v>0</v>
      </c>
      <c r="P13" s="70"/>
      <c r="Q13" s="70"/>
      <c r="R13" s="70"/>
      <c r="S13" s="70"/>
      <c r="T13" s="70">
        <v>168848</v>
      </c>
      <c r="U13" s="70"/>
      <c r="V13" s="17">
        <f t="shared" si="7"/>
        <v>302787</v>
      </c>
      <c r="W13" s="22">
        <f t="shared" si="8"/>
        <v>0</v>
      </c>
      <c r="X13" s="70"/>
      <c r="Y13" s="17">
        <f t="shared" si="9"/>
        <v>0</v>
      </c>
      <c r="Z13" s="70"/>
      <c r="AA13" s="70"/>
      <c r="AB13" s="70"/>
      <c r="AC13" s="70"/>
      <c r="AD13" s="17">
        <f t="shared" si="10"/>
        <v>0</v>
      </c>
      <c r="AE13" s="70"/>
      <c r="AF13" s="70"/>
      <c r="AG13" s="17">
        <f t="shared" si="11"/>
        <v>0</v>
      </c>
      <c r="AH13" s="70"/>
      <c r="AI13" s="70"/>
      <c r="AJ13" s="70"/>
      <c r="AK13" s="70"/>
      <c r="AL13" s="70">
        <v>302787</v>
      </c>
      <c r="AM13" s="70"/>
      <c r="AN13" s="17">
        <f t="shared" si="12"/>
        <v>0</v>
      </c>
      <c r="AO13" s="70"/>
      <c r="AP13" s="70"/>
      <c r="AQ13" s="70"/>
      <c r="AR13" s="70"/>
      <c r="AS13" s="70"/>
      <c r="AT13" s="70"/>
      <c r="AU13" s="70"/>
      <c r="AV13" s="70"/>
      <c r="AW13" s="70"/>
      <c r="AX13" s="17">
        <f t="shared" si="13"/>
        <v>0</v>
      </c>
      <c r="AY13" s="70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H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>C8+C9+C10+C11+C12+C13</f>
        <v>7108102</v>
      </c>
      <c r="D7" s="17">
        <f t="shared" ref="D7:AY7" si="0">D8+D9+D10+D11+D12+D13</f>
        <v>2154672</v>
      </c>
      <c r="E7" s="17">
        <f t="shared" si="0"/>
        <v>1628389</v>
      </c>
      <c r="F7" s="17">
        <f t="shared" si="0"/>
        <v>795108</v>
      </c>
      <c r="G7" s="17">
        <f t="shared" si="0"/>
        <v>767022</v>
      </c>
      <c r="H7" s="17">
        <f t="shared" si="0"/>
        <v>657522</v>
      </c>
      <c r="I7" s="17">
        <f t="shared" si="0"/>
        <v>46500</v>
      </c>
      <c r="J7" s="17">
        <f t="shared" si="0"/>
        <v>63000</v>
      </c>
      <c r="K7" s="17">
        <f t="shared" si="0"/>
        <v>66259</v>
      </c>
      <c r="L7" s="17">
        <f t="shared" si="0"/>
        <v>351967</v>
      </c>
      <c r="M7" s="17">
        <f t="shared" si="0"/>
        <v>232421</v>
      </c>
      <c r="N7" s="17">
        <f t="shared" si="0"/>
        <v>87158</v>
      </c>
      <c r="O7" s="17">
        <f t="shared" si="0"/>
        <v>32388</v>
      </c>
      <c r="P7" s="17">
        <f t="shared" si="0"/>
        <v>2905</v>
      </c>
      <c r="Q7" s="17">
        <f t="shared" si="0"/>
        <v>7263</v>
      </c>
      <c r="R7" s="17">
        <f t="shared" si="0"/>
        <v>2220</v>
      </c>
      <c r="S7" s="17">
        <f t="shared" si="0"/>
        <v>20000</v>
      </c>
      <c r="T7" s="17">
        <f t="shared" si="0"/>
        <v>174316</v>
      </c>
      <c r="U7" s="17">
        <f t="shared" si="0"/>
        <v>0</v>
      </c>
      <c r="V7" s="17">
        <f t="shared" si="0"/>
        <v>3941077</v>
      </c>
      <c r="W7" s="17">
        <f t="shared" si="0"/>
        <v>2939349</v>
      </c>
      <c r="X7" s="17">
        <f t="shared" si="0"/>
        <v>1413828</v>
      </c>
      <c r="Y7" s="17">
        <f t="shared" si="0"/>
        <v>1407702</v>
      </c>
      <c r="Z7" s="17">
        <f t="shared" si="0"/>
        <v>1229652</v>
      </c>
      <c r="AA7" s="17">
        <f t="shared" si="0"/>
        <v>83250</v>
      </c>
      <c r="AB7" s="17">
        <f t="shared" si="0"/>
        <v>94800</v>
      </c>
      <c r="AC7" s="17">
        <f t="shared" si="0"/>
        <v>117819</v>
      </c>
      <c r="AD7" s="17">
        <f t="shared" si="0"/>
        <v>618252</v>
      </c>
      <c r="AE7" s="17">
        <f t="shared" si="0"/>
        <v>433620</v>
      </c>
      <c r="AF7" s="17">
        <f t="shared" si="0"/>
        <v>162440</v>
      </c>
      <c r="AG7" s="17">
        <f t="shared" si="0"/>
        <v>22192</v>
      </c>
      <c r="AH7" s="17">
        <f t="shared" si="0"/>
        <v>5415</v>
      </c>
      <c r="AI7" s="17">
        <f t="shared" si="0"/>
        <v>13537</v>
      </c>
      <c r="AJ7" s="17">
        <f t="shared" si="0"/>
        <v>3240</v>
      </c>
      <c r="AK7" s="17">
        <f t="shared" si="0"/>
        <v>0</v>
      </c>
      <c r="AL7" s="17">
        <f t="shared" si="0"/>
        <v>317218</v>
      </c>
      <c r="AM7" s="17">
        <f t="shared" si="0"/>
        <v>66258</v>
      </c>
      <c r="AN7" s="17">
        <f t="shared" si="0"/>
        <v>973953</v>
      </c>
      <c r="AO7" s="17">
        <f t="shared" si="0"/>
        <v>30000</v>
      </c>
      <c r="AP7" s="17">
        <f t="shared" si="0"/>
        <v>500000</v>
      </c>
      <c r="AQ7" s="17">
        <f t="shared" si="0"/>
        <v>624800</v>
      </c>
      <c r="AR7" s="17">
        <f t="shared" si="0"/>
        <v>49153</v>
      </c>
      <c r="AS7" s="17">
        <f t="shared" si="0"/>
        <v>180000</v>
      </c>
      <c r="AT7" s="17">
        <f t="shared" si="0"/>
        <v>20000</v>
      </c>
      <c r="AU7" s="17">
        <f t="shared" si="0"/>
        <v>10000</v>
      </c>
      <c r="AV7" s="17">
        <f t="shared" si="0"/>
        <v>60000</v>
      </c>
      <c r="AW7" s="17">
        <f t="shared" si="0"/>
        <v>30000</v>
      </c>
      <c r="AX7" s="17">
        <f t="shared" si="0"/>
        <v>38400</v>
      </c>
      <c r="AY7" s="17">
        <f t="shared" si="0"/>
        <v>38400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2660742</v>
      </c>
      <c r="D8" s="17">
        <f t="shared" ref="D8:D13" si="2">E8+L8+T8+U8</f>
        <v>1648389</v>
      </c>
      <c r="E8" s="17">
        <f t="shared" ref="E8:E13" si="3">F8+G8+K8</f>
        <v>1628389</v>
      </c>
      <c r="F8" s="19">
        <v>795108</v>
      </c>
      <c r="G8" s="17">
        <f t="shared" ref="G8:G13" si="4">H8+I8+J8</f>
        <v>767022</v>
      </c>
      <c r="H8" s="19">
        <v>657522</v>
      </c>
      <c r="I8" s="19">
        <v>46500</v>
      </c>
      <c r="J8" s="19">
        <v>63000</v>
      </c>
      <c r="K8" s="19">
        <v>66259</v>
      </c>
      <c r="L8" s="17">
        <f t="shared" ref="L8:L13" si="5">M8+N8+O8</f>
        <v>20000</v>
      </c>
      <c r="M8" s="19"/>
      <c r="N8" s="19"/>
      <c r="O8" s="17">
        <f t="shared" ref="O8:O13" si="6">P8+Q8+R8+S8</f>
        <v>20000</v>
      </c>
      <c r="P8" s="19"/>
      <c r="Q8" s="19"/>
      <c r="R8" s="19"/>
      <c r="S8" s="19">
        <v>20000</v>
      </c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973953</v>
      </c>
      <c r="AO8" s="19">
        <v>30000</v>
      </c>
      <c r="AP8" s="19">
        <v>500000</v>
      </c>
      <c r="AQ8" s="19">
        <v>624800</v>
      </c>
      <c r="AR8" s="19">
        <v>49153</v>
      </c>
      <c r="AS8" s="19">
        <v>180000</v>
      </c>
      <c r="AT8" s="19">
        <v>20000</v>
      </c>
      <c r="AU8" s="19">
        <v>10000</v>
      </c>
      <c r="AV8" s="19">
        <v>60000</v>
      </c>
      <c r="AW8" s="19">
        <v>30000</v>
      </c>
      <c r="AX8" s="17">
        <f t="shared" ref="AX8:AX13" si="13">AY8</f>
        <v>38400</v>
      </c>
      <c r="AY8" s="19">
        <v>38400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3005607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3005607</v>
      </c>
      <c r="W9" s="22">
        <f t="shared" si="8"/>
        <v>2939349</v>
      </c>
      <c r="X9" s="19">
        <v>1413828</v>
      </c>
      <c r="Y9" s="17">
        <f t="shared" si="9"/>
        <v>1407702</v>
      </c>
      <c r="Z9" s="19">
        <v>1229652</v>
      </c>
      <c r="AA9" s="19">
        <v>83250</v>
      </c>
      <c r="AB9" s="19">
        <v>94800</v>
      </c>
      <c r="AC9" s="19">
        <v>117819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>
        <v>66258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666041</v>
      </c>
      <c r="D10" s="17">
        <f t="shared" si="2"/>
        <v>232421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232421</v>
      </c>
      <c r="M10" s="19">
        <v>232421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433620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433620</v>
      </c>
      <c r="AE10" s="19">
        <v>433620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99546</v>
      </c>
      <c r="D11" s="17">
        <f t="shared" si="2"/>
        <v>99546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99546</v>
      </c>
      <c r="M11" s="19"/>
      <c r="N11" s="19">
        <v>87158</v>
      </c>
      <c r="O11" s="17">
        <f t="shared" si="6"/>
        <v>12388</v>
      </c>
      <c r="P11" s="19">
        <v>2905</v>
      </c>
      <c r="Q11" s="19">
        <v>7263</v>
      </c>
      <c r="R11" s="19">
        <v>2220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184632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184632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184632</v>
      </c>
      <c r="AE12" s="19"/>
      <c r="AF12" s="19">
        <v>162440</v>
      </c>
      <c r="AG12" s="17">
        <f t="shared" si="11"/>
        <v>22192</v>
      </c>
      <c r="AH12" s="19">
        <v>5415</v>
      </c>
      <c r="AI12" s="19">
        <v>13537</v>
      </c>
      <c r="AJ12" s="19">
        <v>3240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491534</v>
      </c>
      <c r="D13" s="17">
        <f t="shared" si="2"/>
        <v>174316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174316</v>
      </c>
      <c r="U13" s="19"/>
      <c r="V13" s="17">
        <f t="shared" si="7"/>
        <v>317218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317218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3"/>
  <sheetViews>
    <sheetView topLeftCell="AH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2" width="11.6018518518519" style="1" customWidth="1"/>
    <col min="13" max="13" width="11.0648148148148" style="1" customWidth="1"/>
    <col min="14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>C8+C9+C10+C11+C12+C13</f>
        <v>8591871</v>
      </c>
      <c r="D7" s="17">
        <f t="shared" ref="D7:AY7" si="0">D8+D9+D10+D11+D12+D13</f>
        <v>2042860</v>
      </c>
      <c r="E7" s="17">
        <f t="shared" si="0"/>
        <v>1556855</v>
      </c>
      <c r="F7" s="17">
        <f t="shared" si="0"/>
        <v>781548</v>
      </c>
      <c r="G7" s="17">
        <f t="shared" si="0"/>
        <v>710178</v>
      </c>
      <c r="H7" s="17">
        <f t="shared" si="0"/>
        <v>614028</v>
      </c>
      <c r="I7" s="17">
        <f t="shared" si="0"/>
        <v>45750</v>
      </c>
      <c r="J7" s="17">
        <f t="shared" si="0"/>
        <v>50400</v>
      </c>
      <c r="K7" s="17">
        <f t="shared" si="0"/>
        <v>65129</v>
      </c>
      <c r="L7" s="17">
        <f t="shared" si="0"/>
        <v>318536</v>
      </c>
      <c r="M7" s="17">
        <f t="shared" si="0"/>
        <v>223292</v>
      </c>
      <c r="N7" s="17">
        <f t="shared" si="0"/>
        <v>83735</v>
      </c>
      <c r="O7" s="17">
        <f t="shared" si="0"/>
        <v>11509</v>
      </c>
      <c r="P7" s="17">
        <f t="shared" si="0"/>
        <v>2791</v>
      </c>
      <c r="Q7" s="17">
        <f t="shared" si="0"/>
        <v>6978</v>
      </c>
      <c r="R7" s="17">
        <f t="shared" si="0"/>
        <v>1740</v>
      </c>
      <c r="S7" s="17">
        <f t="shared" si="0"/>
        <v>0</v>
      </c>
      <c r="T7" s="17">
        <f t="shared" si="0"/>
        <v>167469</v>
      </c>
      <c r="U7" s="17">
        <f t="shared" si="0"/>
        <v>0</v>
      </c>
      <c r="V7" s="17">
        <f t="shared" si="0"/>
        <v>5483196</v>
      </c>
      <c r="W7" s="17">
        <f t="shared" si="0"/>
        <v>4084652</v>
      </c>
      <c r="X7" s="17">
        <f t="shared" si="0"/>
        <v>2043456</v>
      </c>
      <c r="Y7" s="17">
        <f t="shared" si="0"/>
        <v>1870908</v>
      </c>
      <c r="Z7" s="17">
        <f t="shared" si="0"/>
        <v>1637208</v>
      </c>
      <c r="AA7" s="17">
        <f t="shared" si="0"/>
        <v>118500</v>
      </c>
      <c r="AB7" s="17">
        <f t="shared" si="0"/>
        <v>115200</v>
      </c>
      <c r="AC7" s="17">
        <f t="shared" si="0"/>
        <v>170288</v>
      </c>
      <c r="AD7" s="17">
        <f t="shared" si="0"/>
        <v>874772</v>
      </c>
      <c r="AE7" s="17">
        <f t="shared" si="0"/>
        <v>599569</v>
      </c>
      <c r="AF7" s="17">
        <f t="shared" si="0"/>
        <v>224671</v>
      </c>
      <c r="AG7" s="17">
        <f t="shared" si="0"/>
        <v>50532</v>
      </c>
      <c r="AH7" s="17">
        <f t="shared" si="0"/>
        <v>7489</v>
      </c>
      <c r="AI7" s="17">
        <f t="shared" si="0"/>
        <v>18723</v>
      </c>
      <c r="AJ7" s="17">
        <f t="shared" si="0"/>
        <v>4320</v>
      </c>
      <c r="AK7" s="17">
        <f t="shared" si="0"/>
        <v>20000</v>
      </c>
      <c r="AL7" s="17">
        <f t="shared" si="0"/>
        <v>441680</v>
      </c>
      <c r="AM7" s="17">
        <f t="shared" si="0"/>
        <v>82092</v>
      </c>
      <c r="AN7" s="17">
        <f t="shared" si="0"/>
        <v>1043915</v>
      </c>
      <c r="AO7" s="17">
        <f t="shared" si="0"/>
        <v>200000</v>
      </c>
      <c r="AP7" s="17">
        <f t="shared" si="0"/>
        <v>500000</v>
      </c>
      <c r="AQ7" s="17">
        <f t="shared" si="0"/>
        <v>746000</v>
      </c>
      <c r="AR7" s="17">
        <f t="shared" si="0"/>
        <v>60915</v>
      </c>
      <c r="AS7" s="17">
        <f t="shared" si="0"/>
        <v>177000</v>
      </c>
      <c r="AT7" s="17">
        <f t="shared" si="0"/>
        <v>0</v>
      </c>
      <c r="AU7" s="17">
        <f t="shared" si="0"/>
        <v>0</v>
      </c>
      <c r="AV7" s="17">
        <f t="shared" si="0"/>
        <v>0</v>
      </c>
      <c r="AW7" s="17">
        <f t="shared" si="0"/>
        <v>60000</v>
      </c>
      <c r="AX7" s="17">
        <f t="shared" si="0"/>
        <v>21900</v>
      </c>
      <c r="AY7" s="17">
        <f t="shared" si="0"/>
        <v>21900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2622670</v>
      </c>
      <c r="D8" s="17">
        <f t="shared" ref="D8:D13" si="2">E8+L8+T8+U8</f>
        <v>1556855</v>
      </c>
      <c r="E8" s="17">
        <f t="shared" ref="E8:E13" si="3">F8+G8+K8</f>
        <v>1556855</v>
      </c>
      <c r="F8" s="19">
        <v>781548</v>
      </c>
      <c r="G8" s="17">
        <f t="shared" ref="G8:G13" si="4">H8+I8+J8</f>
        <v>710178</v>
      </c>
      <c r="H8" s="19">
        <v>614028</v>
      </c>
      <c r="I8" s="19">
        <v>45750</v>
      </c>
      <c r="J8" s="19">
        <v>50400</v>
      </c>
      <c r="K8" s="19">
        <v>65129</v>
      </c>
      <c r="L8" s="17">
        <f t="shared" ref="L8:L13" si="5">M8+N8+O8</f>
        <v>0</v>
      </c>
      <c r="M8" s="19"/>
      <c r="N8" s="19"/>
      <c r="O8" s="17">
        <f t="shared" ref="O8:O13" si="6">P8+Q8+R8+S8</f>
        <v>0</v>
      </c>
      <c r="P8" s="19"/>
      <c r="Q8" s="19"/>
      <c r="R8" s="19"/>
      <c r="S8" s="19"/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1043915</v>
      </c>
      <c r="AO8" s="19">
        <v>200000</v>
      </c>
      <c r="AP8" s="19">
        <v>500000</v>
      </c>
      <c r="AQ8" s="19">
        <v>746000</v>
      </c>
      <c r="AR8" s="19">
        <v>60915</v>
      </c>
      <c r="AS8" s="19">
        <v>177000</v>
      </c>
      <c r="AT8" s="19">
        <v>0</v>
      </c>
      <c r="AU8" s="19">
        <v>0</v>
      </c>
      <c r="AV8" s="19">
        <v>0</v>
      </c>
      <c r="AW8" s="19">
        <v>60000</v>
      </c>
      <c r="AX8" s="17">
        <f t="shared" ref="AX8:AX13" si="13">AY8</f>
        <v>21900</v>
      </c>
      <c r="AY8" s="19">
        <v>21900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4186744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4186744</v>
      </c>
      <c r="W9" s="22">
        <f t="shared" si="8"/>
        <v>4084652</v>
      </c>
      <c r="X9" s="19">
        <v>2043456</v>
      </c>
      <c r="Y9" s="17">
        <f t="shared" si="9"/>
        <v>1870908</v>
      </c>
      <c r="Z9" s="19">
        <v>1637208</v>
      </c>
      <c r="AA9" s="19">
        <v>118500</v>
      </c>
      <c r="AB9" s="19">
        <v>115200</v>
      </c>
      <c r="AC9" s="19">
        <v>170288</v>
      </c>
      <c r="AD9" s="17">
        <f t="shared" si="10"/>
        <v>20000</v>
      </c>
      <c r="AE9" s="19"/>
      <c r="AF9" s="19"/>
      <c r="AG9" s="17">
        <f t="shared" si="11"/>
        <v>20000</v>
      </c>
      <c r="AH9" s="19"/>
      <c r="AI9" s="19"/>
      <c r="AJ9" s="19"/>
      <c r="AK9" s="19">
        <v>20000</v>
      </c>
      <c r="AL9" s="19"/>
      <c r="AM9" s="19">
        <v>82092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0</v>
      </c>
      <c r="AY9" s="19"/>
      <c r="AZ9" s="25"/>
    </row>
    <row r="10" ht="36" customHeight="1" spans="1:54">
      <c r="A10" s="15">
        <v>2080505</v>
      </c>
      <c r="B10" s="15" t="s">
        <v>94</v>
      </c>
      <c r="C10" s="17">
        <f t="shared" si="1"/>
        <v>822861</v>
      </c>
      <c r="D10" s="17">
        <f t="shared" si="2"/>
        <v>223292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223292</v>
      </c>
      <c r="M10" s="19">
        <v>223292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599569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599569</v>
      </c>
      <c r="AE10" s="19">
        <v>599569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  <c r="BB10" s="1" t="s">
        <v>100</v>
      </c>
    </row>
    <row r="11" ht="36" customHeight="1" spans="1:52">
      <c r="A11" s="15">
        <v>2101101</v>
      </c>
      <c r="B11" s="15" t="s">
        <v>95</v>
      </c>
      <c r="C11" s="17">
        <f t="shared" si="1"/>
        <v>95244</v>
      </c>
      <c r="D11" s="17">
        <f t="shared" si="2"/>
        <v>95244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95244</v>
      </c>
      <c r="M11" s="19"/>
      <c r="N11" s="19">
        <v>83735</v>
      </c>
      <c r="O11" s="17">
        <f t="shared" si="6"/>
        <v>11509</v>
      </c>
      <c r="P11" s="19">
        <v>2791</v>
      </c>
      <c r="Q11" s="19">
        <v>6978</v>
      </c>
      <c r="R11" s="19">
        <v>1740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255203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255203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255203</v>
      </c>
      <c r="AE12" s="19"/>
      <c r="AF12" s="19">
        <v>224671</v>
      </c>
      <c r="AG12" s="17">
        <f t="shared" si="11"/>
        <v>30532</v>
      </c>
      <c r="AH12" s="19">
        <v>7489</v>
      </c>
      <c r="AI12" s="19">
        <v>18723</v>
      </c>
      <c r="AJ12" s="19">
        <v>4320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609149</v>
      </c>
      <c r="D13" s="17">
        <f t="shared" si="2"/>
        <v>167469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167469</v>
      </c>
      <c r="U13" s="19"/>
      <c r="V13" s="17">
        <f t="shared" si="7"/>
        <v>441680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441680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23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>C8+C9+C10+C11+C12+C13</f>
        <v>9300575</v>
      </c>
      <c r="D7" s="17">
        <f t="shared" ref="D7:AY7" si="0">D8+D9+D10+D11+D12+D13</f>
        <v>2193228</v>
      </c>
      <c r="E7" s="17">
        <f t="shared" si="0"/>
        <v>1666163</v>
      </c>
      <c r="F7" s="17">
        <f t="shared" si="0"/>
        <v>832476</v>
      </c>
      <c r="G7" s="17">
        <f t="shared" si="0"/>
        <v>764314</v>
      </c>
      <c r="H7" s="17">
        <f t="shared" si="0"/>
        <v>662064</v>
      </c>
      <c r="I7" s="17">
        <f t="shared" si="0"/>
        <v>48250</v>
      </c>
      <c r="J7" s="17">
        <f t="shared" si="0"/>
        <v>54000</v>
      </c>
      <c r="K7" s="17">
        <f t="shared" si="0"/>
        <v>69373</v>
      </c>
      <c r="L7" s="17">
        <f t="shared" si="0"/>
        <v>347720</v>
      </c>
      <c r="M7" s="17">
        <f t="shared" si="0"/>
        <v>239126</v>
      </c>
      <c r="N7" s="17">
        <f t="shared" si="0"/>
        <v>89672</v>
      </c>
      <c r="O7" s="17">
        <f t="shared" si="0"/>
        <v>18922</v>
      </c>
      <c r="P7" s="17">
        <f t="shared" si="0"/>
        <v>2989</v>
      </c>
      <c r="Q7" s="17">
        <f t="shared" si="0"/>
        <v>7473</v>
      </c>
      <c r="R7" s="17">
        <f t="shared" si="0"/>
        <v>2460</v>
      </c>
      <c r="S7" s="17">
        <f t="shared" si="0"/>
        <v>6000</v>
      </c>
      <c r="T7" s="17">
        <f t="shared" si="0"/>
        <v>179345</v>
      </c>
      <c r="U7" s="17">
        <f t="shared" si="0"/>
        <v>0</v>
      </c>
      <c r="V7" s="17">
        <f t="shared" si="0"/>
        <v>5984333</v>
      </c>
      <c r="W7" s="17">
        <f t="shared" si="0"/>
        <v>4471133</v>
      </c>
      <c r="X7" s="17">
        <f t="shared" si="0"/>
        <v>2233932</v>
      </c>
      <c r="Y7" s="17">
        <f t="shared" si="0"/>
        <v>2051040</v>
      </c>
      <c r="Z7" s="17">
        <f t="shared" si="0"/>
        <v>1792890</v>
      </c>
      <c r="AA7" s="17">
        <f t="shared" si="0"/>
        <v>129750</v>
      </c>
      <c r="AB7" s="17">
        <f t="shared" si="0"/>
        <v>128400</v>
      </c>
      <c r="AC7" s="17">
        <f t="shared" si="0"/>
        <v>186161</v>
      </c>
      <c r="AD7" s="17">
        <f t="shared" si="0"/>
        <v>947889</v>
      </c>
      <c r="AE7" s="17">
        <f t="shared" si="0"/>
        <v>654955</v>
      </c>
      <c r="AF7" s="17">
        <f t="shared" si="0"/>
        <v>245440</v>
      </c>
      <c r="AG7" s="17">
        <f t="shared" si="0"/>
        <v>47494</v>
      </c>
      <c r="AH7" s="17">
        <f t="shared" si="0"/>
        <v>8181</v>
      </c>
      <c r="AI7" s="17">
        <f t="shared" si="0"/>
        <v>20453</v>
      </c>
      <c r="AJ7" s="17">
        <f t="shared" si="0"/>
        <v>4860</v>
      </c>
      <c r="AK7" s="17">
        <f t="shared" si="0"/>
        <v>14000</v>
      </c>
      <c r="AL7" s="17">
        <f t="shared" si="0"/>
        <v>483219</v>
      </c>
      <c r="AM7" s="17">
        <f t="shared" si="0"/>
        <v>82092</v>
      </c>
      <c r="AN7" s="17">
        <f t="shared" si="0"/>
        <v>1088856</v>
      </c>
      <c r="AO7" s="17">
        <f t="shared" si="0"/>
        <v>150000</v>
      </c>
      <c r="AP7" s="17">
        <f t="shared" si="0"/>
        <v>500000</v>
      </c>
      <c r="AQ7" s="17">
        <f t="shared" si="0"/>
        <v>831200</v>
      </c>
      <c r="AR7" s="17">
        <f t="shared" si="0"/>
        <v>66256</v>
      </c>
      <c r="AS7" s="17">
        <f t="shared" si="0"/>
        <v>191400</v>
      </c>
      <c r="AT7" s="17">
        <f t="shared" si="0"/>
        <v>0</v>
      </c>
      <c r="AU7" s="17">
        <f t="shared" si="0"/>
        <v>0</v>
      </c>
      <c r="AV7" s="17">
        <f t="shared" si="0"/>
        <v>0</v>
      </c>
      <c r="AW7" s="17">
        <f t="shared" si="0"/>
        <v>0</v>
      </c>
      <c r="AX7" s="17">
        <f t="shared" si="0"/>
        <v>34158</v>
      </c>
      <c r="AY7" s="17">
        <f t="shared" si="0"/>
        <v>34158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2795177</v>
      </c>
      <c r="D8" s="17">
        <f t="shared" ref="D8:D13" si="2">E8+L8+T8+U8</f>
        <v>1672163</v>
      </c>
      <c r="E8" s="17">
        <f t="shared" ref="E8:E13" si="3">F8+G8+K8</f>
        <v>1666163</v>
      </c>
      <c r="F8" s="19">
        <v>832476</v>
      </c>
      <c r="G8" s="17">
        <f t="shared" ref="G8:G13" si="4">H8+I8+J8</f>
        <v>764314</v>
      </c>
      <c r="H8" s="19">
        <v>662064</v>
      </c>
      <c r="I8" s="19">
        <v>48250</v>
      </c>
      <c r="J8" s="19">
        <v>54000</v>
      </c>
      <c r="K8" s="19">
        <v>69373</v>
      </c>
      <c r="L8" s="17">
        <f t="shared" ref="L8:L13" si="5">M8+N8+O8</f>
        <v>6000</v>
      </c>
      <c r="M8" s="19"/>
      <c r="N8" s="19"/>
      <c r="O8" s="17">
        <f t="shared" ref="O8:O13" si="6">P8+Q8+R8+S8</f>
        <v>6000</v>
      </c>
      <c r="P8" s="19"/>
      <c r="Q8" s="19"/>
      <c r="R8" s="19"/>
      <c r="S8" s="19">
        <v>6000</v>
      </c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1088856</v>
      </c>
      <c r="AO8" s="19">
        <v>150000</v>
      </c>
      <c r="AP8" s="19">
        <v>500000</v>
      </c>
      <c r="AQ8" s="19">
        <v>831200</v>
      </c>
      <c r="AR8" s="19">
        <v>66256</v>
      </c>
      <c r="AS8" s="19">
        <v>191400</v>
      </c>
      <c r="AT8" s="19">
        <v>0</v>
      </c>
      <c r="AU8" s="19">
        <v>0</v>
      </c>
      <c r="AV8" s="19">
        <v>0</v>
      </c>
      <c r="AW8" s="19">
        <v>0</v>
      </c>
      <c r="AX8" s="17">
        <f t="shared" ref="AX8:AX13" si="13">AY8</f>
        <v>34158</v>
      </c>
      <c r="AY8" s="19">
        <v>34158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4567225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4567225</v>
      </c>
      <c r="W9" s="22">
        <f t="shared" si="8"/>
        <v>4471133</v>
      </c>
      <c r="X9" s="19">
        <v>2233932</v>
      </c>
      <c r="Y9" s="17">
        <f t="shared" si="9"/>
        <v>2051040</v>
      </c>
      <c r="Z9" s="19">
        <v>1792890</v>
      </c>
      <c r="AA9" s="19">
        <v>129750</v>
      </c>
      <c r="AB9" s="19">
        <v>128400</v>
      </c>
      <c r="AC9" s="19">
        <v>186161</v>
      </c>
      <c r="AD9" s="17">
        <f t="shared" si="10"/>
        <v>14000</v>
      </c>
      <c r="AE9" s="19"/>
      <c r="AF9" s="19"/>
      <c r="AG9" s="17">
        <f t="shared" si="11"/>
        <v>14000</v>
      </c>
      <c r="AH9" s="19"/>
      <c r="AI9" s="19"/>
      <c r="AJ9" s="19"/>
      <c r="AK9" s="19">
        <v>14000</v>
      </c>
      <c r="AL9" s="19"/>
      <c r="AM9" s="19">
        <v>82092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894081</v>
      </c>
      <c r="D10" s="17">
        <f t="shared" si="2"/>
        <v>239126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239126</v>
      </c>
      <c r="M10" s="19">
        <v>239126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654955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654955</v>
      </c>
      <c r="AE10" s="19">
        <v>654955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102594</v>
      </c>
      <c r="D11" s="17">
        <f t="shared" si="2"/>
        <v>102594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102594</v>
      </c>
      <c r="M11" s="19"/>
      <c r="N11" s="19">
        <v>89672</v>
      </c>
      <c r="O11" s="17">
        <f t="shared" si="6"/>
        <v>12922</v>
      </c>
      <c r="P11" s="19">
        <v>2989</v>
      </c>
      <c r="Q11" s="19">
        <v>7473</v>
      </c>
      <c r="R11" s="19">
        <v>2460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278934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278934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278934</v>
      </c>
      <c r="AE12" s="19"/>
      <c r="AF12" s="19">
        <v>245440</v>
      </c>
      <c r="AG12" s="17">
        <f t="shared" si="11"/>
        <v>33494</v>
      </c>
      <c r="AH12" s="19">
        <v>8181</v>
      </c>
      <c r="AI12" s="19">
        <v>20453</v>
      </c>
      <c r="AJ12" s="19">
        <v>4860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662564</v>
      </c>
      <c r="D13" s="17">
        <f t="shared" si="2"/>
        <v>179345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179345</v>
      </c>
      <c r="U13" s="19"/>
      <c r="V13" s="17">
        <f t="shared" si="7"/>
        <v>483219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483219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  <row r="14" s="4" customFormat="1" spans="1:235">
      <c r="A14" s="5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="4" customFormat="1" ht="28" customHeight="1" spans="1:235">
      <c r="A15" s="5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ht="28" customHeight="1" spans="42:42">
      <c r="AP16" s="1">
        <f>92*4000*0.9+500000</f>
        <v>831200</v>
      </c>
    </row>
    <row r="17" s="4" customFormat="1" ht="28" customHeight="1" spans="1:235">
      <c r="A17" s="5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="4" customFormat="1" ht="28" customHeight="1" spans="1:235">
      <c r="A18" s="5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="4" customFormat="1" ht="28" customHeight="1" spans="1:235">
      <c r="A19" s="5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="4" customFormat="1" ht="28" customHeight="1" spans="1:235">
      <c r="A20" s="5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="4" customFormat="1" ht="28" customHeight="1" spans="1:235">
      <c r="A21" s="5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="4" customFormat="1" ht="28" customHeight="1" spans="1:235">
      <c r="A22" s="5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="4" customFormat="1" ht="28" customHeight="1" spans="1:235">
      <c r="A23" s="5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20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>C8+C9+C10+C11+C12+C13</f>
        <v>6422525</v>
      </c>
      <c r="D7" s="17">
        <f t="shared" ref="D7:AY7" si="0">D8+D9+D10+D11+D12+D13</f>
        <v>1775574</v>
      </c>
      <c r="E7" s="17">
        <f t="shared" si="0"/>
        <v>1356625</v>
      </c>
      <c r="F7" s="17">
        <f t="shared" si="0"/>
        <v>641868</v>
      </c>
      <c r="G7" s="17">
        <f t="shared" si="0"/>
        <v>661268</v>
      </c>
      <c r="H7" s="17">
        <f t="shared" si="0"/>
        <v>546918</v>
      </c>
      <c r="I7" s="17">
        <f t="shared" si="0"/>
        <v>38750</v>
      </c>
      <c r="J7" s="17">
        <f t="shared" si="0"/>
        <v>75600</v>
      </c>
      <c r="K7" s="17">
        <f t="shared" si="0"/>
        <v>53489</v>
      </c>
      <c r="L7" s="17">
        <f t="shared" si="0"/>
        <v>276295</v>
      </c>
      <c r="M7" s="17">
        <f t="shared" si="0"/>
        <v>190206</v>
      </c>
      <c r="N7" s="17">
        <f t="shared" si="0"/>
        <v>71327</v>
      </c>
      <c r="O7" s="17">
        <f t="shared" si="0"/>
        <v>14762</v>
      </c>
      <c r="P7" s="17">
        <f t="shared" si="0"/>
        <v>2378</v>
      </c>
      <c r="Q7" s="17">
        <f t="shared" si="0"/>
        <v>5944</v>
      </c>
      <c r="R7" s="17">
        <f t="shared" si="0"/>
        <v>1440</v>
      </c>
      <c r="S7" s="17">
        <f t="shared" si="0"/>
        <v>5000</v>
      </c>
      <c r="T7" s="17">
        <f t="shared" si="0"/>
        <v>142654</v>
      </c>
      <c r="U7" s="17">
        <f t="shared" si="0"/>
        <v>0</v>
      </c>
      <c r="V7" s="17">
        <f t="shared" si="0"/>
        <v>3707762</v>
      </c>
      <c r="W7" s="17">
        <f t="shared" si="0"/>
        <v>2704226</v>
      </c>
      <c r="X7" s="17">
        <f t="shared" si="0"/>
        <v>1319400</v>
      </c>
      <c r="Y7" s="17">
        <f t="shared" si="0"/>
        <v>1274876</v>
      </c>
      <c r="Z7" s="17">
        <f t="shared" si="0"/>
        <v>1050876</v>
      </c>
      <c r="AA7" s="17">
        <f t="shared" si="0"/>
        <v>77000</v>
      </c>
      <c r="AB7" s="17">
        <f t="shared" si="0"/>
        <v>147000</v>
      </c>
      <c r="AC7" s="17">
        <f t="shared" si="0"/>
        <v>109950</v>
      </c>
      <c r="AD7" s="17">
        <f t="shared" si="0"/>
        <v>586971</v>
      </c>
      <c r="AE7" s="17">
        <f t="shared" si="0"/>
        <v>401310</v>
      </c>
      <c r="AF7" s="17">
        <f t="shared" si="0"/>
        <v>150144</v>
      </c>
      <c r="AG7" s="17">
        <f t="shared" si="0"/>
        <v>35517</v>
      </c>
      <c r="AH7" s="17">
        <f t="shared" si="0"/>
        <v>5005</v>
      </c>
      <c r="AI7" s="17">
        <f t="shared" si="0"/>
        <v>12512</v>
      </c>
      <c r="AJ7" s="17">
        <f t="shared" si="0"/>
        <v>3000</v>
      </c>
      <c r="AK7" s="17">
        <f t="shared" si="0"/>
        <v>15000</v>
      </c>
      <c r="AL7" s="17">
        <f t="shared" si="0"/>
        <v>284433</v>
      </c>
      <c r="AM7" s="17">
        <f t="shared" si="0"/>
        <v>132132</v>
      </c>
      <c r="AN7" s="17">
        <f t="shared" si="0"/>
        <v>916509</v>
      </c>
      <c r="AO7" s="17">
        <f t="shared" si="0"/>
        <v>100000</v>
      </c>
      <c r="AP7" s="17">
        <f t="shared" si="0"/>
        <v>500000</v>
      </c>
      <c r="AQ7" s="17">
        <f t="shared" si="0"/>
        <v>691800</v>
      </c>
      <c r="AR7" s="17">
        <f t="shared" si="0"/>
        <v>42709</v>
      </c>
      <c r="AS7" s="17">
        <f t="shared" si="0"/>
        <v>147000</v>
      </c>
      <c r="AT7" s="17">
        <f t="shared" si="0"/>
        <v>0</v>
      </c>
      <c r="AU7" s="17">
        <f t="shared" si="0"/>
        <v>0</v>
      </c>
      <c r="AV7" s="17">
        <f t="shared" si="0"/>
        <v>35000</v>
      </c>
      <c r="AW7" s="17">
        <f t="shared" si="0"/>
        <v>0</v>
      </c>
      <c r="AX7" s="17">
        <f t="shared" si="0"/>
        <v>22680</v>
      </c>
      <c r="AY7" s="17">
        <f t="shared" si="0"/>
        <v>22680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2300814</v>
      </c>
      <c r="D8" s="17">
        <f t="shared" ref="D8:D13" si="2">E8+L8+T8+U8</f>
        <v>1361625</v>
      </c>
      <c r="E8" s="17">
        <f t="shared" ref="E8:E13" si="3">F8+G8+K8</f>
        <v>1356625</v>
      </c>
      <c r="F8" s="19">
        <v>641868</v>
      </c>
      <c r="G8" s="17">
        <f t="shared" ref="G8:G13" si="4">H8+I8+J8</f>
        <v>661268</v>
      </c>
      <c r="H8" s="19">
        <v>546918</v>
      </c>
      <c r="I8" s="19">
        <v>38750</v>
      </c>
      <c r="J8" s="19">
        <v>75600</v>
      </c>
      <c r="K8" s="19">
        <v>53489</v>
      </c>
      <c r="L8" s="17">
        <f t="shared" ref="L8:L13" si="5">M8+N8+O8</f>
        <v>5000</v>
      </c>
      <c r="M8" s="19"/>
      <c r="N8" s="19"/>
      <c r="O8" s="17">
        <f t="shared" ref="O8:O13" si="6">P8+Q8+R8+S8</f>
        <v>5000</v>
      </c>
      <c r="P8" s="19"/>
      <c r="Q8" s="19"/>
      <c r="R8" s="19"/>
      <c r="S8" s="19">
        <v>5000</v>
      </c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916509</v>
      </c>
      <c r="AO8" s="19">
        <v>100000</v>
      </c>
      <c r="AP8" s="19">
        <v>500000</v>
      </c>
      <c r="AQ8" s="19">
        <v>691800</v>
      </c>
      <c r="AR8" s="19">
        <v>42709</v>
      </c>
      <c r="AS8" s="19">
        <v>147000</v>
      </c>
      <c r="AT8" s="19">
        <v>0</v>
      </c>
      <c r="AU8" s="19">
        <v>0</v>
      </c>
      <c r="AV8" s="19">
        <v>35000</v>
      </c>
      <c r="AW8" s="19">
        <v>0</v>
      </c>
      <c r="AX8" s="17">
        <f t="shared" ref="AX8:AX13" si="13">AY8</f>
        <v>22680</v>
      </c>
      <c r="AY8" s="19">
        <v>22680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2851358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2851358</v>
      </c>
      <c r="W9" s="22">
        <f t="shared" si="8"/>
        <v>2704226</v>
      </c>
      <c r="X9" s="19">
        <v>1319400</v>
      </c>
      <c r="Y9" s="17">
        <f t="shared" si="9"/>
        <v>1274876</v>
      </c>
      <c r="Z9" s="19">
        <v>1050876</v>
      </c>
      <c r="AA9" s="19">
        <v>77000</v>
      </c>
      <c r="AB9" s="19">
        <v>147000</v>
      </c>
      <c r="AC9" s="19">
        <v>109950</v>
      </c>
      <c r="AD9" s="17">
        <f t="shared" si="10"/>
        <v>15000</v>
      </c>
      <c r="AE9" s="19"/>
      <c r="AF9" s="19"/>
      <c r="AG9" s="17">
        <f t="shared" si="11"/>
        <v>15000</v>
      </c>
      <c r="AH9" s="19"/>
      <c r="AI9" s="19"/>
      <c r="AJ9" s="19"/>
      <c r="AK9" s="19">
        <v>15000</v>
      </c>
      <c r="AL9" s="19"/>
      <c r="AM9" s="19">
        <v>132132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591516</v>
      </c>
      <c r="D10" s="17">
        <f t="shared" si="2"/>
        <v>190206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190206</v>
      </c>
      <c r="M10" s="19">
        <v>190206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401310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401310</v>
      </c>
      <c r="AE10" s="19">
        <v>401310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81089</v>
      </c>
      <c r="D11" s="17">
        <f t="shared" si="2"/>
        <v>81089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81089</v>
      </c>
      <c r="M11" s="19"/>
      <c r="N11" s="19">
        <v>71327</v>
      </c>
      <c r="O11" s="17">
        <f t="shared" si="6"/>
        <v>9762</v>
      </c>
      <c r="P11" s="19">
        <v>2378</v>
      </c>
      <c r="Q11" s="19">
        <v>5944</v>
      </c>
      <c r="R11" s="19">
        <v>1440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170661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170661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170661</v>
      </c>
      <c r="AE12" s="19"/>
      <c r="AF12" s="19">
        <v>150144</v>
      </c>
      <c r="AG12" s="17">
        <f t="shared" si="11"/>
        <v>20517</v>
      </c>
      <c r="AH12" s="19">
        <v>5005</v>
      </c>
      <c r="AI12" s="19">
        <v>12512</v>
      </c>
      <c r="AJ12" s="19">
        <v>3000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427087</v>
      </c>
      <c r="D13" s="17">
        <f t="shared" si="2"/>
        <v>142654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142654</v>
      </c>
      <c r="U13" s="19"/>
      <c r="V13" s="17">
        <f t="shared" si="7"/>
        <v>284433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284433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  <row r="14" s="4" customFormat="1" spans="1:235">
      <c r="A14" s="5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="4" customFormat="1" spans="1:235">
      <c r="A15" s="5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="4" customFormat="1" spans="1:235">
      <c r="A16" s="5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="4" customFormat="1" spans="1:235">
      <c r="A17" s="5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pans="24:26">
      <c r="X18" s="1">
        <f>'[3]2020年12月份人员及工资情况统计表'!J9*12</f>
        <v>1319400</v>
      </c>
      <c r="Z18" s="1">
        <f>'[3]2020年12月份人员及工资情况统计表'!I9-'[3]2020年12月份人员及工资情况统计表'!J9</f>
        <v>87573</v>
      </c>
    </row>
    <row r="19" spans="6:26">
      <c r="F19" s="1">
        <f>'[3]2020年12月份人员及工资情况统计表'!J7*12</f>
        <v>641868</v>
      </c>
      <c r="H19" s="1">
        <f>'[3]2020年12月份人员及工资情况统计表'!I7-'[3]2020年12月份人员及工资情况统计表'!J7</f>
        <v>45576.5</v>
      </c>
      <c r="Z19" s="1">
        <f>Z18*12</f>
        <v>1050876</v>
      </c>
    </row>
    <row r="20" spans="8:8">
      <c r="H20" s="1">
        <f>H19*12</f>
        <v>546918</v>
      </c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30"/>
  <sheetViews>
    <sheetView topLeftCell="AI1" workbookViewId="0">
      <selection activeCell="A7" sqref="A7:AZ13"/>
    </sheetView>
  </sheetViews>
  <sheetFormatPr defaultColWidth="9" defaultRowHeight="15.6"/>
  <cols>
    <col min="1" max="1" width="11.2407407407407" style="51" customWidth="1"/>
    <col min="2" max="2" width="34.1388888888889" style="6" customWidth="1"/>
    <col min="3" max="3" width="13.75" style="1" customWidth="1"/>
    <col min="4" max="4" width="15.8888888888889" style="1" customWidth="1"/>
    <col min="5" max="5" width="13.3796296296296" style="1" customWidth="1"/>
    <col min="6" max="6" width="15.8888888888889" style="1" customWidth="1"/>
    <col min="7" max="7" width="14.1111111111111" style="1" customWidth="1"/>
    <col min="8" max="8" width="12.5" style="1" customWidth="1"/>
    <col min="9" max="9" width="10.537037037037" style="1" customWidth="1"/>
    <col min="10" max="10" width="11.9537037037037" style="1" customWidth="1"/>
    <col min="11" max="11" width="10.6018518518519" style="1" customWidth="1"/>
    <col min="12" max="12" width="11.6018518518519" style="1" customWidth="1"/>
    <col min="13" max="13" width="12.8518518518519" style="1" customWidth="1"/>
    <col min="14" max="14" width="11.6018518518519" style="1" customWidth="1"/>
    <col min="15" max="15" width="11.425925925925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8.75" style="1" customWidth="1"/>
    <col min="20" max="20" width="11.1388888888889" style="1" customWidth="1"/>
    <col min="21" max="21" width="8.2037037037037" style="1" customWidth="1"/>
    <col min="22" max="23" width="12.1388888888889" style="1" customWidth="1"/>
    <col min="24" max="24" width="15.712962962963" style="1" customWidth="1"/>
    <col min="25" max="36" width="12.1388888888889" style="1" customWidth="1"/>
    <col min="37" max="37" width="9.28703703703704" style="1" customWidth="1"/>
    <col min="38" max="38" width="12.1388888888889" style="1" customWidth="1"/>
    <col min="39" max="39" width="10.7037037037037" style="1" customWidth="1"/>
    <col min="40" max="50" width="12.1388888888889" style="1" customWidth="1"/>
    <col min="51" max="51" width="10.712962962963" style="1" customWidth="1"/>
    <col min="52" max="214" width="8.7037037037037" style="1" customWidth="1"/>
    <col min="215" max="235" width="9" style="1" customWidth="1"/>
    <col min="236" max="16384" width="9" style="4"/>
  </cols>
  <sheetData>
    <row r="1" s="1" customFormat="1" ht="60" customHeight="1" spans="1:21">
      <c r="A1" s="52" t="s">
        <v>89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="2" customFormat="1" ht="34" customHeight="1" spans="1:21">
      <c r="A2" s="53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61" customHeight="1" spans="1:52">
      <c r="A3" s="54" t="s">
        <v>90</v>
      </c>
      <c r="B3" s="55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42" customHeight="1" spans="1:52">
      <c r="A4" s="56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42" customHeight="1" spans="1:52">
      <c r="A5" s="56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4" customHeight="1" spans="1:52">
      <c r="A6" s="56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49" customFormat="1" ht="37" customHeight="1" spans="1:235">
      <c r="A7" s="57"/>
      <c r="B7" s="58" t="s">
        <v>54</v>
      </c>
      <c r="C7" s="59">
        <f>C8+C9+C10+C11+C12+C13</f>
        <v>6381132</v>
      </c>
      <c r="D7" s="59">
        <f t="shared" ref="D7:AY7" si="0">D8+D9+D10+D11+D12+D13</f>
        <v>1834016</v>
      </c>
      <c r="E7" s="59">
        <f t="shared" si="0"/>
        <v>1405039</v>
      </c>
      <c r="F7" s="59">
        <f t="shared" si="0"/>
        <v>668052</v>
      </c>
      <c r="G7" s="59">
        <f t="shared" si="0"/>
        <v>681316</v>
      </c>
      <c r="H7" s="59">
        <f t="shared" si="0"/>
        <v>564216</v>
      </c>
      <c r="I7" s="59">
        <f t="shared" si="0"/>
        <v>41500</v>
      </c>
      <c r="J7" s="59">
        <f t="shared" si="0"/>
        <v>75600</v>
      </c>
      <c r="K7" s="59">
        <f t="shared" si="0"/>
        <v>55671</v>
      </c>
      <c r="L7" s="59">
        <f t="shared" si="0"/>
        <v>281105</v>
      </c>
      <c r="M7" s="59">
        <f t="shared" si="0"/>
        <v>197163</v>
      </c>
      <c r="N7" s="59">
        <f t="shared" si="0"/>
        <v>73936</v>
      </c>
      <c r="O7" s="59">
        <f t="shared" si="0"/>
        <v>10006</v>
      </c>
      <c r="P7" s="59">
        <f t="shared" si="0"/>
        <v>2465</v>
      </c>
      <c r="Q7" s="59">
        <f t="shared" si="0"/>
        <v>6161</v>
      </c>
      <c r="R7" s="59">
        <f t="shared" si="0"/>
        <v>1380</v>
      </c>
      <c r="S7" s="59">
        <f t="shared" si="0"/>
        <v>0</v>
      </c>
      <c r="T7" s="59">
        <f t="shared" si="0"/>
        <v>147872</v>
      </c>
      <c r="U7" s="59">
        <f t="shared" si="0"/>
        <v>0</v>
      </c>
      <c r="V7" s="59">
        <f t="shared" si="0"/>
        <v>3610359</v>
      </c>
      <c r="W7" s="59">
        <f t="shared" si="0"/>
        <v>2635999</v>
      </c>
      <c r="X7" s="59">
        <f t="shared" si="0"/>
        <v>1308732</v>
      </c>
      <c r="Y7" s="59">
        <f t="shared" si="0"/>
        <v>1218206</v>
      </c>
      <c r="Z7" s="59">
        <f t="shared" si="0"/>
        <v>1005456</v>
      </c>
      <c r="AA7" s="59">
        <f t="shared" si="0"/>
        <v>76650</v>
      </c>
      <c r="AB7" s="59">
        <f t="shared" si="0"/>
        <v>136100</v>
      </c>
      <c r="AC7" s="59">
        <f t="shared" si="0"/>
        <v>109061</v>
      </c>
      <c r="AD7" s="59">
        <f t="shared" si="0"/>
        <v>560097</v>
      </c>
      <c r="AE7" s="59">
        <f t="shared" si="0"/>
        <v>393076</v>
      </c>
      <c r="AF7" s="59">
        <f t="shared" si="0"/>
        <v>147045</v>
      </c>
      <c r="AG7" s="59">
        <f t="shared" si="0"/>
        <v>19976</v>
      </c>
      <c r="AH7" s="59">
        <f t="shared" si="0"/>
        <v>4902</v>
      </c>
      <c r="AI7" s="59">
        <f t="shared" si="0"/>
        <v>12254</v>
      </c>
      <c r="AJ7" s="59">
        <f t="shared" si="0"/>
        <v>2820</v>
      </c>
      <c r="AK7" s="59">
        <f t="shared" si="0"/>
        <v>0</v>
      </c>
      <c r="AL7" s="59">
        <f t="shared" si="0"/>
        <v>277703</v>
      </c>
      <c r="AM7" s="59">
        <f t="shared" si="0"/>
        <v>136560</v>
      </c>
      <c r="AN7" s="59">
        <f t="shared" si="0"/>
        <v>923557</v>
      </c>
      <c r="AO7" s="59">
        <f t="shared" si="0"/>
        <v>180000</v>
      </c>
      <c r="AP7" s="59">
        <f t="shared" si="0"/>
        <v>500000</v>
      </c>
      <c r="AQ7" s="59">
        <f t="shared" si="0"/>
        <v>703600</v>
      </c>
      <c r="AR7" s="59">
        <f t="shared" si="0"/>
        <v>42557</v>
      </c>
      <c r="AS7" s="59">
        <f t="shared" si="0"/>
        <v>161400</v>
      </c>
      <c r="AT7" s="59">
        <f t="shared" si="0"/>
        <v>3000</v>
      </c>
      <c r="AU7" s="59">
        <f t="shared" si="0"/>
        <v>3000</v>
      </c>
      <c r="AV7" s="59">
        <f t="shared" si="0"/>
        <v>10000</v>
      </c>
      <c r="AW7" s="59">
        <f t="shared" si="0"/>
        <v>0</v>
      </c>
      <c r="AX7" s="59">
        <f t="shared" si="0"/>
        <v>13200</v>
      </c>
      <c r="AY7" s="59">
        <f t="shared" si="0"/>
        <v>13200</v>
      </c>
      <c r="AZ7" s="68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</row>
    <row r="8" s="50" customFormat="1" ht="37" customHeight="1" spans="1:235">
      <c r="A8" s="60">
        <v>2010301</v>
      </c>
      <c r="B8" s="61" t="s">
        <v>92</v>
      </c>
      <c r="C8" s="59">
        <f t="shared" ref="C8:C13" si="1">D8+V8+AN8+AX8</f>
        <v>2338556</v>
      </c>
      <c r="D8" s="59">
        <f t="shared" ref="D8:D13" si="2">E8+L8+T8+U8</f>
        <v>1405039</v>
      </c>
      <c r="E8" s="59">
        <f t="shared" ref="E8:E13" si="3">F8+G8+K8</f>
        <v>1405039</v>
      </c>
      <c r="F8" s="62">
        <v>668052</v>
      </c>
      <c r="G8" s="59">
        <f t="shared" ref="G8:G13" si="4">H8+I8+J8</f>
        <v>681316</v>
      </c>
      <c r="H8" s="62">
        <v>564216</v>
      </c>
      <c r="I8" s="62">
        <v>41500</v>
      </c>
      <c r="J8" s="62">
        <v>75600</v>
      </c>
      <c r="K8" s="62">
        <v>55671</v>
      </c>
      <c r="L8" s="59">
        <f t="shared" ref="L8:L13" si="5">M8+N8+O8</f>
        <v>0</v>
      </c>
      <c r="M8" s="62"/>
      <c r="N8" s="62"/>
      <c r="O8" s="59">
        <f t="shared" ref="O8:O13" si="6">P8+Q8+R8+S8</f>
        <v>0</v>
      </c>
      <c r="P8" s="62"/>
      <c r="Q8" s="62"/>
      <c r="R8" s="62"/>
      <c r="S8" s="62"/>
      <c r="T8" s="62"/>
      <c r="U8" s="62"/>
      <c r="V8" s="59">
        <f t="shared" ref="V8:V13" si="7">W8+AD8+AL8+AM8</f>
        <v>0</v>
      </c>
      <c r="W8" s="67">
        <f t="shared" ref="W8:W13" si="8">X8+Y8+AC8</f>
        <v>0</v>
      </c>
      <c r="X8" s="62"/>
      <c r="Y8" s="59">
        <f t="shared" ref="Y8:Y13" si="9">Z8+AA8+AB8</f>
        <v>0</v>
      </c>
      <c r="Z8" s="62"/>
      <c r="AA8" s="62"/>
      <c r="AB8" s="62"/>
      <c r="AC8" s="62"/>
      <c r="AD8" s="59">
        <f t="shared" ref="AD8:AD13" si="10">AE8+AF8+AG8</f>
        <v>0</v>
      </c>
      <c r="AE8" s="62"/>
      <c r="AF8" s="62"/>
      <c r="AG8" s="59">
        <f t="shared" ref="AG8:AG13" si="11">AH8+AI8+AJ8+AK8</f>
        <v>0</v>
      </c>
      <c r="AH8" s="62"/>
      <c r="AI8" s="62"/>
      <c r="AJ8" s="62"/>
      <c r="AK8" s="62"/>
      <c r="AL8" s="62"/>
      <c r="AM8" s="62"/>
      <c r="AN8" s="59">
        <f t="shared" ref="AN8:AN13" si="12">AQ8+AR8+AS8+AT8+AU8+AV8+AW8</f>
        <v>923557</v>
      </c>
      <c r="AO8" s="62">
        <v>180000</v>
      </c>
      <c r="AP8" s="62">
        <v>500000</v>
      </c>
      <c r="AQ8" s="62">
        <v>703600</v>
      </c>
      <c r="AR8" s="62">
        <v>42557</v>
      </c>
      <c r="AS8" s="62">
        <v>161400</v>
      </c>
      <c r="AT8" s="62">
        <v>3000</v>
      </c>
      <c r="AU8" s="62">
        <v>3000</v>
      </c>
      <c r="AV8" s="62">
        <v>10000</v>
      </c>
      <c r="AW8" s="62"/>
      <c r="AX8" s="59">
        <f t="shared" ref="AX8:AX13" si="13">AY8</f>
        <v>9960</v>
      </c>
      <c r="AY8" s="62">
        <v>9960</v>
      </c>
      <c r="AZ8" s="69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</row>
    <row r="9" s="50" customFormat="1" ht="37" customHeight="1" spans="1:235">
      <c r="A9" s="57">
        <v>2010350</v>
      </c>
      <c r="B9" s="63" t="s">
        <v>93</v>
      </c>
      <c r="C9" s="59">
        <f t="shared" si="1"/>
        <v>2775799</v>
      </c>
      <c r="D9" s="59">
        <f t="shared" si="2"/>
        <v>0</v>
      </c>
      <c r="E9" s="59">
        <f t="shared" si="3"/>
        <v>0</v>
      </c>
      <c r="F9" s="62"/>
      <c r="G9" s="59">
        <f t="shared" si="4"/>
        <v>0</v>
      </c>
      <c r="H9" s="62"/>
      <c r="I9" s="62"/>
      <c r="J9" s="62"/>
      <c r="K9" s="62"/>
      <c r="L9" s="59">
        <f t="shared" si="5"/>
        <v>0</v>
      </c>
      <c r="M9" s="62"/>
      <c r="N9" s="62"/>
      <c r="O9" s="59">
        <f t="shared" si="6"/>
        <v>0</v>
      </c>
      <c r="P9" s="62"/>
      <c r="Q9" s="62"/>
      <c r="R9" s="62"/>
      <c r="S9" s="62"/>
      <c r="T9" s="62"/>
      <c r="U9" s="62"/>
      <c r="V9" s="59">
        <f t="shared" si="7"/>
        <v>2772559</v>
      </c>
      <c r="W9" s="67">
        <f t="shared" si="8"/>
        <v>2635999</v>
      </c>
      <c r="X9" s="62">
        <v>1308732</v>
      </c>
      <c r="Y9" s="59">
        <f t="shared" si="9"/>
        <v>1218206</v>
      </c>
      <c r="Z9" s="62">
        <v>1005456</v>
      </c>
      <c r="AA9" s="62">
        <v>76650</v>
      </c>
      <c r="AB9" s="62">
        <v>136100</v>
      </c>
      <c r="AC9" s="62">
        <v>109061</v>
      </c>
      <c r="AD9" s="59">
        <f t="shared" si="10"/>
        <v>0</v>
      </c>
      <c r="AE9" s="62"/>
      <c r="AF9" s="62"/>
      <c r="AG9" s="59">
        <f t="shared" si="11"/>
        <v>0</v>
      </c>
      <c r="AH9" s="62"/>
      <c r="AI9" s="62"/>
      <c r="AJ9" s="62"/>
      <c r="AK9" s="62"/>
      <c r="AL9" s="62"/>
      <c r="AM9" s="62">
        <v>136560</v>
      </c>
      <c r="AN9" s="59">
        <f t="shared" si="12"/>
        <v>0</v>
      </c>
      <c r="AO9" s="62"/>
      <c r="AP9" s="62"/>
      <c r="AQ9" s="62"/>
      <c r="AR9" s="62"/>
      <c r="AS9" s="62"/>
      <c r="AT9" s="62"/>
      <c r="AU9" s="62"/>
      <c r="AV9" s="62"/>
      <c r="AW9" s="62"/>
      <c r="AX9" s="59">
        <f t="shared" si="13"/>
        <v>3240</v>
      </c>
      <c r="AY9" s="62">
        <v>3240</v>
      </c>
      <c r="AZ9" s="69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</row>
    <row r="10" s="50" customFormat="1" ht="37" customHeight="1" spans="1:235">
      <c r="A10" s="57">
        <v>2080505</v>
      </c>
      <c r="B10" s="64" t="s">
        <v>101</v>
      </c>
      <c r="C10" s="59">
        <f t="shared" si="1"/>
        <v>590239</v>
      </c>
      <c r="D10" s="59">
        <f t="shared" si="2"/>
        <v>197163</v>
      </c>
      <c r="E10" s="59">
        <f t="shared" si="3"/>
        <v>0</v>
      </c>
      <c r="F10" s="62"/>
      <c r="G10" s="59">
        <f t="shared" si="4"/>
        <v>0</v>
      </c>
      <c r="H10" s="62"/>
      <c r="I10" s="62"/>
      <c r="J10" s="62"/>
      <c r="K10" s="62"/>
      <c r="L10" s="59">
        <f t="shared" si="5"/>
        <v>197163</v>
      </c>
      <c r="M10" s="62">
        <v>197163</v>
      </c>
      <c r="N10" s="62"/>
      <c r="O10" s="59">
        <f t="shared" si="6"/>
        <v>0</v>
      </c>
      <c r="P10" s="62"/>
      <c r="Q10" s="62"/>
      <c r="R10" s="62"/>
      <c r="S10" s="62"/>
      <c r="T10" s="62"/>
      <c r="U10" s="62"/>
      <c r="V10" s="59">
        <f t="shared" si="7"/>
        <v>393076</v>
      </c>
      <c r="W10" s="67">
        <f t="shared" si="8"/>
        <v>0</v>
      </c>
      <c r="X10" s="62"/>
      <c r="Y10" s="59">
        <f t="shared" si="9"/>
        <v>0</v>
      </c>
      <c r="Z10" s="62"/>
      <c r="AA10" s="62"/>
      <c r="AB10" s="62"/>
      <c r="AC10" s="62"/>
      <c r="AD10" s="59">
        <f t="shared" si="10"/>
        <v>393076</v>
      </c>
      <c r="AE10" s="62">
        <v>393076</v>
      </c>
      <c r="AF10" s="62"/>
      <c r="AG10" s="59">
        <f t="shared" si="11"/>
        <v>0</v>
      </c>
      <c r="AH10" s="62"/>
      <c r="AI10" s="62"/>
      <c r="AJ10" s="62"/>
      <c r="AK10" s="62"/>
      <c r="AL10" s="62"/>
      <c r="AM10" s="62"/>
      <c r="AN10" s="59">
        <f t="shared" si="12"/>
        <v>0</v>
      </c>
      <c r="AO10" s="62"/>
      <c r="AP10" s="62"/>
      <c r="AQ10" s="62"/>
      <c r="AR10" s="62"/>
      <c r="AS10" s="62"/>
      <c r="AT10" s="62"/>
      <c r="AU10" s="62"/>
      <c r="AV10" s="62"/>
      <c r="AW10" s="62"/>
      <c r="AX10" s="59">
        <f t="shared" si="13"/>
        <v>0</v>
      </c>
      <c r="AY10" s="62"/>
      <c r="AZ10" s="69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</row>
    <row r="11" s="50" customFormat="1" ht="37" customHeight="1" spans="1:235">
      <c r="A11" s="57">
        <v>2101101</v>
      </c>
      <c r="B11" s="63" t="s">
        <v>95</v>
      </c>
      <c r="C11" s="59">
        <f t="shared" si="1"/>
        <v>83942</v>
      </c>
      <c r="D11" s="59">
        <f t="shared" si="2"/>
        <v>83942</v>
      </c>
      <c r="E11" s="59">
        <f t="shared" si="3"/>
        <v>0</v>
      </c>
      <c r="F11" s="62"/>
      <c r="G11" s="59">
        <f t="shared" si="4"/>
        <v>0</v>
      </c>
      <c r="H11" s="62"/>
      <c r="I11" s="62"/>
      <c r="J11" s="62"/>
      <c r="K11" s="62"/>
      <c r="L11" s="59">
        <f t="shared" si="5"/>
        <v>83942</v>
      </c>
      <c r="M11" s="62"/>
      <c r="N11" s="62">
        <v>73936</v>
      </c>
      <c r="O11" s="59">
        <f t="shared" si="6"/>
        <v>10006</v>
      </c>
      <c r="P11" s="62">
        <v>2465</v>
      </c>
      <c r="Q11" s="62">
        <v>6161</v>
      </c>
      <c r="R11" s="62">
        <v>1380</v>
      </c>
      <c r="S11" s="62"/>
      <c r="T11" s="62"/>
      <c r="U11" s="62"/>
      <c r="V11" s="59">
        <f t="shared" si="7"/>
        <v>0</v>
      </c>
      <c r="W11" s="67">
        <f t="shared" si="8"/>
        <v>0</v>
      </c>
      <c r="X11" s="62"/>
      <c r="Y11" s="59">
        <f t="shared" si="9"/>
        <v>0</v>
      </c>
      <c r="Z11" s="62"/>
      <c r="AA11" s="62"/>
      <c r="AB11" s="62"/>
      <c r="AC11" s="62"/>
      <c r="AD11" s="59">
        <f t="shared" si="10"/>
        <v>0</v>
      </c>
      <c r="AE11" s="62"/>
      <c r="AF11" s="62"/>
      <c r="AG11" s="59">
        <f t="shared" si="11"/>
        <v>0</v>
      </c>
      <c r="AH11" s="62"/>
      <c r="AI11" s="62"/>
      <c r="AJ11" s="62"/>
      <c r="AK11" s="62"/>
      <c r="AL11" s="62"/>
      <c r="AM11" s="62"/>
      <c r="AN11" s="59">
        <f t="shared" si="12"/>
        <v>0</v>
      </c>
      <c r="AO11" s="62"/>
      <c r="AP11" s="62"/>
      <c r="AQ11" s="62"/>
      <c r="AR11" s="62"/>
      <c r="AS11" s="62"/>
      <c r="AT11" s="62"/>
      <c r="AU11" s="62"/>
      <c r="AV11" s="62"/>
      <c r="AW11" s="62"/>
      <c r="AX11" s="59">
        <f t="shared" si="13"/>
        <v>0</v>
      </c>
      <c r="AY11" s="62"/>
      <c r="AZ11" s="69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</row>
    <row r="12" s="50" customFormat="1" ht="37" customHeight="1" spans="1:235">
      <c r="A12" s="57">
        <v>2101102</v>
      </c>
      <c r="B12" s="63" t="s">
        <v>96</v>
      </c>
      <c r="C12" s="59">
        <f t="shared" si="1"/>
        <v>167021</v>
      </c>
      <c r="D12" s="59">
        <f t="shared" si="2"/>
        <v>0</v>
      </c>
      <c r="E12" s="59">
        <f t="shared" si="3"/>
        <v>0</v>
      </c>
      <c r="F12" s="62"/>
      <c r="G12" s="59">
        <f t="shared" si="4"/>
        <v>0</v>
      </c>
      <c r="H12" s="62"/>
      <c r="I12" s="62"/>
      <c r="J12" s="62"/>
      <c r="K12" s="62"/>
      <c r="L12" s="59">
        <f t="shared" si="5"/>
        <v>0</v>
      </c>
      <c r="M12" s="62"/>
      <c r="N12" s="62"/>
      <c r="O12" s="59">
        <f t="shared" si="6"/>
        <v>0</v>
      </c>
      <c r="P12" s="62"/>
      <c r="Q12" s="62"/>
      <c r="R12" s="62"/>
      <c r="S12" s="62"/>
      <c r="T12" s="62"/>
      <c r="U12" s="62"/>
      <c r="V12" s="59">
        <f t="shared" si="7"/>
        <v>167021</v>
      </c>
      <c r="W12" s="67">
        <f t="shared" si="8"/>
        <v>0</v>
      </c>
      <c r="X12" s="62"/>
      <c r="Y12" s="59">
        <f t="shared" si="9"/>
        <v>0</v>
      </c>
      <c r="Z12" s="62"/>
      <c r="AA12" s="62"/>
      <c r="AB12" s="62"/>
      <c r="AC12" s="62"/>
      <c r="AD12" s="59">
        <f t="shared" si="10"/>
        <v>167021</v>
      </c>
      <c r="AE12" s="62"/>
      <c r="AF12" s="62">
        <v>147045</v>
      </c>
      <c r="AG12" s="59">
        <f t="shared" si="11"/>
        <v>19976</v>
      </c>
      <c r="AH12" s="62">
        <v>4902</v>
      </c>
      <c r="AI12" s="62">
        <v>12254</v>
      </c>
      <c r="AJ12" s="62">
        <v>2820</v>
      </c>
      <c r="AK12" s="62"/>
      <c r="AL12" s="62"/>
      <c r="AM12" s="62"/>
      <c r="AN12" s="59">
        <f t="shared" si="12"/>
        <v>0</v>
      </c>
      <c r="AO12" s="62"/>
      <c r="AP12" s="62"/>
      <c r="AQ12" s="62"/>
      <c r="AR12" s="62"/>
      <c r="AS12" s="62"/>
      <c r="AT12" s="62"/>
      <c r="AU12" s="62"/>
      <c r="AV12" s="62"/>
      <c r="AW12" s="62"/>
      <c r="AX12" s="59">
        <f t="shared" si="13"/>
        <v>0</v>
      </c>
      <c r="AY12" s="62"/>
      <c r="AZ12" s="69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</row>
    <row r="13" s="50" customFormat="1" ht="37" customHeight="1" spans="1:235">
      <c r="A13" s="57">
        <v>2210201</v>
      </c>
      <c r="B13" s="63" t="s">
        <v>97</v>
      </c>
      <c r="C13" s="59">
        <f t="shared" si="1"/>
        <v>425575</v>
      </c>
      <c r="D13" s="59">
        <f t="shared" si="2"/>
        <v>147872</v>
      </c>
      <c r="E13" s="59">
        <f t="shared" si="3"/>
        <v>0</v>
      </c>
      <c r="F13" s="62"/>
      <c r="G13" s="59">
        <f t="shared" si="4"/>
        <v>0</v>
      </c>
      <c r="H13" s="62"/>
      <c r="I13" s="62"/>
      <c r="J13" s="62"/>
      <c r="K13" s="62"/>
      <c r="L13" s="59">
        <f t="shared" si="5"/>
        <v>0</v>
      </c>
      <c r="M13" s="62"/>
      <c r="N13" s="62"/>
      <c r="O13" s="59">
        <f t="shared" si="6"/>
        <v>0</v>
      </c>
      <c r="P13" s="62"/>
      <c r="Q13" s="62"/>
      <c r="R13" s="62"/>
      <c r="S13" s="62"/>
      <c r="T13" s="62">
        <v>147872</v>
      </c>
      <c r="U13" s="62"/>
      <c r="V13" s="59">
        <f t="shared" si="7"/>
        <v>277703</v>
      </c>
      <c r="W13" s="67">
        <f t="shared" si="8"/>
        <v>0</v>
      </c>
      <c r="X13" s="62"/>
      <c r="Y13" s="59">
        <f t="shared" si="9"/>
        <v>0</v>
      </c>
      <c r="Z13" s="62"/>
      <c r="AA13" s="62"/>
      <c r="AB13" s="62"/>
      <c r="AC13" s="62"/>
      <c r="AD13" s="59">
        <f t="shared" si="10"/>
        <v>0</v>
      </c>
      <c r="AE13" s="62"/>
      <c r="AF13" s="62"/>
      <c r="AG13" s="59">
        <f t="shared" si="11"/>
        <v>0</v>
      </c>
      <c r="AH13" s="62"/>
      <c r="AI13" s="62"/>
      <c r="AJ13" s="62"/>
      <c r="AK13" s="62"/>
      <c r="AL13" s="62">
        <v>277703</v>
      </c>
      <c r="AM13" s="62"/>
      <c r="AN13" s="59">
        <f t="shared" si="12"/>
        <v>0</v>
      </c>
      <c r="AO13" s="62"/>
      <c r="AP13" s="62"/>
      <c r="AQ13" s="62"/>
      <c r="AR13" s="62"/>
      <c r="AS13" s="62"/>
      <c r="AT13" s="62"/>
      <c r="AU13" s="62"/>
      <c r="AV13" s="62"/>
      <c r="AW13" s="62"/>
      <c r="AX13" s="59">
        <f t="shared" si="13"/>
        <v>0</v>
      </c>
      <c r="AY13" s="62"/>
      <c r="AZ13" s="69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</row>
    <row r="14" s="50" customFormat="1" spans="1:235">
      <c r="A14" s="51"/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</row>
    <row r="15" s="4" customFormat="1" spans="1:235">
      <c r="A15" s="51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="4" customFormat="1" spans="1:235">
      <c r="A16" s="51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="4" customFormat="1" spans="1:235">
      <c r="A17" s="5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="4" customFormat="1" spans="1:235">
      <c r="A18" s="51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="4" customFormat="1" spans="1:235">
      <c r="A19" s="51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="4" customFormat="1" spans="1:235">
      <c r="A20" s="51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="4" customFormat="1" spans="1:235">
      <c r="A21" s="51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="4" customFormat="1" spans="1:235">
      <c r="A22" s="51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="4" customFormat="1" spans="1:235">
      <c r="A23" s="51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s="4" customFormat="1" spans="1:235">
      <c r="A24" s="5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</row>
    <row r="25" s="4" customFormat="1" spans="1:235">
      <c r="A25" s="5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</row>
    <row r="26" s="4" customFormat="1" spans="1:235">
      <c r="A26" s="5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</row>
    <row r="27" s="4" customFormat="1" spans="1:235">
      <c r="A27" s="51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</row>
    <row r="28" s="4" customFormat="1" spans="1:235">
      <c r="A28" s="51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f>'[4]2020年12月份人员及工资情况统计表'!J9*12</f>
        <v>1308732</v>
      </c>
      <c r="Y28" s="1"/>
      <c r="Z28" s="1">
        <f>'[4]2020年12月份人员及工资情况统计表'!I9-'[4]2020年12月份人员及工资情况统计表'!J9</f>
        <v>83788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</row>
    <row r="29" s="4" customFormat="1" spans="1:235">
      <c r="A29" s="51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f>Z28*12</f>
        <v>1005456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</row>
    <row r="30" s="4" customFormat="1" spans="1:235">
      <c r="A30" s="51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f>Z9-Z29</f>
        <v>0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>C8+C9+C10+C11+C12+C13</f>
        <v>5554162</v>
      </c>
      <c r="D7" s="17">
        <f t="shared" ref="D7:AY7" si="0">D8+D9+D10+D11+D12+D13</f>
        <v>1645288</v>
      </c>
      <c r="E7" s="17">
        <f t="shared" si="0"/>
        <v>1261933</v>
      </c>
      <c r="F7" s="17">
        <f t="shared" si="0"/>
        <v>603228</v>
      </c>
      <c r="G7" s="17">
        <f t="shared" si="0"/>
        <v>608436</v>
      </c>
      <c r="H7" s="17">
        <f t="shared" si="0"/>
        <v>497736</v>
      </c>
      <c r="I7" s="17">
        <f t="shared" si="0"/>
        <v>55500</v>
      </c>
      <c r="J7" s="17">
        <f t="shared" si="0"/>
        <v>55200</v>
      </c>
      <c r="K7" s="17">
        <f t="shared" si="0"/>
        <v>50269</v>
      </c>
      <c r="L7" s="17">
        <f t="shared" si="0"/>
        <v>251239</v>
      </c>
      <c r="M7" s="17">
        <f t="shared" si="0"/>
        <v>176154</v>
      </c>
      <c r="N7" s="17">
        <f t="shared" si="0"/>
        <v>66058</v>
      </c>
      <c r="O7" s="17">
        <f t="shared" si="0"/>
        <v>9027</v>
      </c>
      <c r="P7" s="17">
        <f t="shared" si="0"/>
        <v>2202</v>
      </c>
      <c r="Q7" s="17">
        <f t="shared" si="0"/>
        <v>5505</v>
      </c>
      <c r="R7" s="17">
        <f t="shared" si="0"/>
        <v>1320</v>
      </c>
      <c r="S7" s="17">
        <f t="shared" si="0"/>
        <v>0</v>
      </c>
      <c r="T7" s="17">
        <f t="shared" si="0"/>
        <v>132116</v>
      </c>
      <c r="U7" s="17">
        <f t="shared" si="0"/>
        <v>0</v>
      </c>
      <c r="V7" s="17">
        <f t="shared" si="0"/>
        <v>3033773</v>
      </c>
      <c r="W7" s="17">
        <f t="shared" si="0"/>
        <v>2235520</v>
      </c>
      <c r="X7" s="17">
        <f t="shared" si="0"/>
        <v>1050792</v>
      </c>
      <c r="Y7" s="17">
        <f t="shared" si="0"/>
        <v>1097162</v>
      </c>
      <c r="Z7" s="17">
        <f t="shared" si="0"/>
        <v>946662</v>
      </c>
      <c r="AA7" s="17">
        <f t="shared" si="0"/>
        <v>42500</v>
      </c>
      <c r="AB7" s="17">
        <f t="shared" si="0"/>
        <v>108000</v>
      </c>
      <c r="AC7" s="17">
        <f t="shared" si="0"/>
        <v>87566</v>
      </c>
      <c r="AD7" s="17">
        <f t="shared" si="0"/>
        <v>472039</v>
      </c>
      <c r="AE7" s="17">
        <f t="shared" si="0"/>
        <v>330995</v>
      </c>
      <c r="AF7" s="17">
        <f t="shared" si="0"/>
        <v>123944</v>
      </c>
      <c r="AG7" s="17">
        <f t="shared" si="0"/>
        <v>17100</v>
      </c>
      <c r="AH7" s="17">
        <f t="shared" si="0"/>
        <v>4131</v>
      </c>
      <c r="AI7" s="17">
        <f t="shared" si="0"/>
        <v>10329</v>
      </c>
      <c r="AJ7" s="17">
        <f t="shared" si="0"/>
        <v>2640</v>
      </c>
      <c r="AK7" s="17">
        <f t="shared" si="0"/>
        <v>0</v>
      </c>
      <c r="AL7" s="17">
        <f t="shared" si="0"/>
        <v>239694</v>
      </c>
      <c r="AM7" s="17">
        <f t="shared" si="0"/>
        <v>86520</v>
      </c>
      <c r="AN7" s="17">
        <f t="shared" si="0"/>
        <v>857581</v>
      </c>
      <c r="AO7" s="17">
        <f t="shared" si="0"/>
        <v>150000</v>
      </c>
      <c r="AP7" s="17">
        <f t="shared" si="0"/>
        <v>500000</v>
      </c>
      <c r="AQ7" s="17">
        <f t="shared" si="0"/>
        <v>620000</v>
      </c>
      <c r="AR7" s="17">
        <f t="shared" si="0"/>
        <v>37181</v>
      </c>
      <c r="AS7" s="17">
        <f t="shared" si="0"/>
        <v>140400</v>
      </c>
      <c r="AT7" s="17">
        <f t="shared" si="0"/>
        <v>0</v>
      </c>
      <c r="AU7" s="17">
        <f t="shared" si="0"/>
        <v>0</v>
      </c>
      <c r="AV7" s="17">
        <f t="shared" si="0"/>
        <v>60000</v>
      </c>
      <c r="AW7" s="17">
        <f t="shared" si="0"/>
        <v>0</v>
      </c>
      <c r="AX7" s="17">
        <f t="shared" si="0"/>
        <v>17520</v>
      </c>
      <c r="AY7" s="17">
        <f t="shared" si="0"/>
        <v>17520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2137034</v>
      </c>
      <c r="D8" s="17">
        <f t="shared" ref="D8:D13" si="2">E8+L8+T8+U8</f>
        <v>1261933</v>
      </c>
      <c r="E8" s="17">
        <f t="shared" ref="E8:E13" si="3">F8+G8+K8</f>
        <v>1261933</v>
      </c>
      <c r="F8" s="19">
        <v>603228</v>
      </c>
      <c r="G8" s="17">
        <f t="shared" ref="G8:G13" si="4">H8+I8+J8</f>
        <v>608436</v>
      </c>
      <c r="H8" s="19">
        <v>497736</v>
      </c>
      <c r="I8" s="19">
        <v>55500</v>
      </c>
      <c r="J8" s="19">
        <v>55200</v>
      </c>
      <c r="K8" s="19">
        <v>50269</v>
      </c>
      <c r="L8" s="17">
        <f t="shared" ref="L8:L13" si="5">M8+N8+O8</f>
        <v>0</v>
      </c>
      <c r="M8" s="19"/>
      <c r="N8" s="19"/>
      <c r="O8" s="17">
        <f t="shared" ref="O8:O13" si="6">P8+Q8+R8+S8</f>
        <v>0</v>
      </c>
      <c r="P8" s="19"/>
      <c r="Q8" s="19"/>
      <c r="R8" s="19"/>
      <c r="S8" s="19"/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857581</v>
      </c>
      <c r="AO8" s="19">
        <v>150000</v>
      </c>
      <c r="AP8" s="19">
        <v>500000</v>
      </c>
      <c r="AQ8" s="19">
        <v>620000</v>
      </c>
      <c r="AR8" s="19">
        <v>37181</v>
      </c>
      <c r="AS8" s="19">
        <v>140400</v>
      </c>
      <c r="AT8" s="19"/>
      <c r="AU8" s="19"/>
      <c r="AV8" s="19">
        <v>60000</v>
      </c>
      <c r="AW8" s="19"/>
      <c r="AX8" s="17">
        <f t="shared" ref="AX8:AX13" si="13">AY8</f>
        <v>17520</v>
      </c>
      <c r="AY8" s="19">
        <v>17520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2322040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2322040</v>
      </c>
      <c r="W9" s="22">
        <f t="shared" si="8"/>
        <v>2235520</v>
      </c>
      <c r="X9" s="19">
        <v>1050792</v>
      </c>
      <c r="Y9" s="17">
        <f t="shared" si="9"/>
        <v>1097162</v>
      </c>
      <c r="Z9" s="19">
        <v>946662</v>
      </c>
      <c r="AA9" s="19">
        <v>42500</v>
      </c>
      <c r="AB9" s="19">
        <v>108000</v>
      </c>
      <c r="AC9" s="19">
        <v>87566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>
        <v>86520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507149</v>
      </c>
      <c r="D10" s="17">
        <f t="shared" si="2"/>
        <v>176154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176154</v>
      </c>
      <c r="M10" s="19">
        <v>176154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330995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330995</v>
      </c>
      <c r="AE10" s="19">
        <v>330995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75085</v>
      </c>
      <c r="D11" s="17">
        <f t="shared" si="2"/>
        <v>75085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75085</v>
      </c>
      <c r="M11" s="19"/>
      <c r="N11" s="19">
        <v>66058</v>
      </c>
      <c r="O11" s="17">
        <f t="shared" si="6"/>
        <v>9027</v>
      </c>
      <c r="P11" s="19">
        <v>2202</v>
      </c>
      <c r="Q11" s="19">
        <v>5505</v>
      </c>
      <c r="R11" s="19">
        <v>1320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141044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141044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141044</v>
      </c>
      <c r="AE12" s="19"/>
      <c r="AF12" s="19">
        <v>123944</v>
      </c>
      <c r="AG12" s="17">
        <f t="shared" si="11"/>
        <v>17100</v>
      </c>
      <c r="AH12" s="19">
        <v>4131</v>
      </c>
      <c r="AI12" s="19">
        <v>10329</v>
      </c>
      <c r="AJ12" s="19">
        <v>2640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371810</v>
      </c>
      <c r="D13" s="17">
        <f t="shared" si="2"/>
        <v>132116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132116</v>
      </c>
      <c r="U13" s="19"/>
      <c r="V13" s="17">
        <f t="shared" si="7"/>
        <v>239694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239694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H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2" width="11.6018518518519" style="1" customWidth="1"/>
    <col min="13" max="13" width="13.2037037037037" style="1" customWidth="1"/>
    <col min="14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47"/>
      <c r="B7" s="35" t="s">
        <v>54</v>
      </c>
      <c r="C7" s="36">
        <f>C8+C9+C10+C11+C12+C13</f>
        <v>6531872</v>
      </c>
      <c r="D7" s="36">
        <f t="shared" ref="D7:AY7" si="0">D8+D9+D10+D11+D12+D13</f>
        <v>1963406</v>
      </c>
      <c r="E7" s="36">
        <f t="shared" si="0"/>
        <v>1505020</v>
      </c>
      <c r="F7" s="36">
        <f t="shared" si="0"/>
        <v>738936</v>
      </c>
      <c r="G7" s="36">
        <f t="shared" si="0"/>
        <v>704506</v>
      </c>
      <c r="H7" s="36">
        <f t="shared" si="0"/>
        <v>578256</v>
      </c>
      <c r="I7" s="36">
        <f t="shared" si="0"/>
        <v>42250</v>
      </c>
      <c r="J7" s="36">
        <f t="shared" si="0"/>
        <v>84000</v>
      </c>
      <c r="K7" s="36">
        <f t="shared" si="0"/>
        <v>61578</v>
      </c>
      <c r="L7" s="36">
        <f t="shared" si="0"/>
        <v>300323</v>
      </c>
      <c r="M7" s="36">
        <f t="shared" si="0"/>
        <v>210751</v>
      </c>
      <c r="N7" s="36">
        <f t="shared" si="0"/>
        <v>79032</v>
      </c>
      <c r="O7" s="36">
        <f t="shared" si="0"/>
        <v>10540</v>
      </c>
      <c r="P7" s="36">
        <f t="shared" si="0"/>
        <v>2634</v>
      </c>
      <c r="Q7" s="36">
        <f t="shared" si="0"/>
        <v>6586</v>
      </c>
      <c r="R7" s="36">
        <f t="shared" si="0"/>
        <v>1320</v>
      </c>
      <c r="S7" s="36">
        <f t="shared" si="0"/>
        <v>0</v>
      </c>
      <c r="T7" s="36">
        <f t="shared" si="0"/>
        <v>158063</v>
      </c>
      <c r="U7" s="36">
        <f t="shared" si="0"/>
        <v>0</v>
      </c>
      <c r="V7" s="36">
        <f t="shared" si="0"/>
        <v>3586519</v>
      </c>
      <c r="W7" s="36">
        <f t="shared" si="0"/>
        <v>2673040</v>
      </c>
      <c r="X7" s="36">
        <f t="shared" si="0"/>
        <v>1282824</v>
      </c>
      <c r="Y7" s="36">
        <f t="shared" si="0"/>
        <v>1283314</v>
      </c>
      <c r="Z7" s="36">
        <f t="shared" si="0"/>
        <v>1062264</v>
      </c>
      <c r="AA7" s="36">
        <f t="shared" si="0"/>
        <v>76750</v>
      </c>
      <c r="AB7" s="36">
        <f t="shared" si="0"/>
        <v>144300</v>
      </c>
      <c r="AC7" s="36">
        <f t="shared" si="0"/>
        <v>106902</v>
      </c>
      <c r="AD7" s="36">
        <f t="shared" si="0"/>
        <v>549976</v>
      </c>
      <c r="AE7" s="36">
        <f t="shared" si="0"/>
        <v>385877</v>
      </c>
      <c r="AF7" s="36">
        <f t="shared" si="0"/>
        <v>144536</v>
      </c>
      <c r="AG7" s="36">
        <f t="shared" si="0"/>
        <v>19563</v>
      </c>
      <c r="AH7" s="36">
        <f t="shared" si="0"/>
        <v>4818</v>
      </c>
      <c r="AI7" s="36">
        <f t="shared" si="0"/>
        <v>12045</v>
      </c>
      <c r="AJ7" s="36">
        <f t="shared" si="0"/>
        <v>2700</v>
      </c>
      <c r="AK7" s="36">
        <f t="shared" si="0"/>
        <v>0</v>
      </c>
      <c r="AL7" s="36">
        <f t="shared" si="0"/>
        <v>281411</v>
      </c>
      <c r="AM7" s="36">
        <f t="shared" si="0"/>
        <v>82092</v>
      </c>
      <c r="AN7" s="36">
        <f t="shared" si="0"/>
        <v>933347</v>
      </c>
      <c r="AO7" s="36">
        <f t="shared" si="0"/>
        <v>30000</v>
      </c>
      <c r="AP7" s="36">
        <f t="shared" si="0"/>
        <v>500000</v>
      </c>
      <c r="AQ7" s="36">
        <f t="shared" si="0"/>
        <v>689600</v>
      </c>
      <c r="AR7" s="36">
        <f t="shared" si="0"/>
        <v>43947</v>
      </c>
      <c r="AS7" s="36">
        <f t="shared" si="0"/>
        <v>169800</v>
      </c>
      <c r="AT7" s="36">
        <f t="shared" si="0"/>
        <v>0</v>
      </c>
      <c r="AU7" s="36">
        <f t="shared" si="0"/>
        <v>0</v>
      </c>
      <c r="AV7" s="36">
        <f t="shared" si="0"/>
        <v>30000</v>
      </c>
      <c r="AW7" s="36">
        <f t="shared" si="0"/>
        <v>0</v>
      </c>
      <c r="AX7" s="36">
        <f t="shared" si="0"/>
        <v>48600</v>
      </c>
      <c r="AY7" s="36">
        <f t="shared" si="0"/>
        <v>48600</v>
      </c>
      <c r="AZ7" s="41"/>
    </row>
    <row r="8" ht="36" customHeight="1" spans="1:52">
      <c r="A8" s="48">
        <v>2010301</v>
      </c>
      <c r="B8" s="37" t="s">
        <v>92</v>
      </c>
      <c r="C8" s="36">
        <f t="shared" ref="C8:C13" si="1">D8+V8+AN8+AX8</f>
        <v>2486967</v>
      </c>
      <c r="D8" s="36">
        <f t="shared" ref="D8:D13" si="2">E8+L8+T8+U8</f>
        <v>1505020</v>
      </c>
      <c r="E8" s="36">
        <f t="shared" ref="E8:E13" si="3">F8+G8+K8</f>
        <v>1505020</v>
      </c>
      <c r="F8" s="38">
        <v>738936</v>
      </c>
      <c r="G8" s="36">
        <f t="shared" ref="G8:G13" si="4">H8+I8+J8</f>
        <v>704506</v>
      </c>
      <c r="H8" s="38">
        <v>578256</v>
      </c>
      <c r="I8" s="38">
        <v>42250</v>
      </c>
      <c r="J8" s="38">
        <v>84000</v>
      </c>
      <c r="K8" s="38">
        <v>61578</v>
      </c>
      <c r="L8" s="36">
        <f t="shared" ref="L8:L13" si="5">M8+N8+O8</f>
        <v>0</v>
      </c>
      <c r="M8" s="38"/>
      <c r="N8" s="38"/>
      <c r="O8" s="36">
        <f t="shared" ref="O8:O13" si="6">P8+Q8+R8+S8</f>
        <v>0</v>
      </c>
      <c r="P8" s="38"/>
      <c r="Q8" s="38"/>
      <c r="R8" s="38"/>
      <c r="S8" s="38"/>
      <c r="T8" s="38"/>
      <c r="U8" s="38"/>
      <c r="V8" s="36">
        <f t="shared" ref="V8:V13" si="7">W8+AD8+AL8+AM8</f>
        <v>0</v>
      </c>
      <c r="W8" s="40">
        <f t="shared" ref="W8:W13" si="8">X8+Y8+AC8</f>
        <v>0</v>
      </c>
      <c r="X8" s="38"/>
      <c r="Y8" s="36">
        <f t="shared" ref="Y8:Y13" si="9">Z8+AA8+AB8</f>
        <v>0</v>
      </c>
      <c r="Z8" s="38"/>
      <c r="AA8" s="38"/>
      <c r="AB8" s="38"/>
      <c r="AC8" s="38"/>
      <c r="AD8" s="36">
        <f t="shared" ref="AD8:AD13" si="10">AE8+AF8+AG8</f>
        <v>0</v>
      </c>
      <c r="AE8" s="38"/>
      <c r="AF8" s="38"/>
      <c r="AG8" s="36">
        <f t="shared" ref="AG8:AG13" si="11">AH8+AI8+AJ8+AK8</f>
        <v>0</v>
      </c>
      <c r="AH8" s="38"/>
      <c r="AI8" s="38"/>
      <c r="AJ8" s="38"/>
      <c r="AK8" s="38"/>
      <c r="AL8" s="38"/>
      <c r="AM8" s="38"/>
      <c r="AN8" s="36">
        <f t="shared" ref="AN8:AN13" si="12">AQ8+AR8+AS8+AT8+AU8+AV8+AW8</f>
        <v>933347</v>
      </c>
      <c r="AO8" s="38">
        <v>30000</v>
      </c>
      <c r="AP8" s="38">
        <v>500000</v>
      </c>
      <c r="AQ8" s="38">
        <v>689600</v>
      </c>
      <c r="AR8" s="38">
        <v>43947</v>
      </c>
      <c r="AS8" s="38">
        <v>169800</v>
      </c>
      <c r="AT8" s="38"/>
      <c r="AU8" s="38"/>
      <c r="AV8" s="38">
        <v>30000</v>
      </c>
      <c r="AW8" s="38"/>
      <c r="AX8" s="36">
        <f t="shared" ref="AX8:AX13" si="13">AY8</f>
        <v>48600</v>
      </c>
      <c r="AY8" s="38">
        <v>48600</v>
      </c>
      <c r="AZ8" s="43"/>
    </row>
    <row r="9" ht="36" customHeight="1" spans="1:52">
      <c r="A9" s="47">
        <v>2010350</v>
      </c>
      <c r="B9" s="34" t="s">
        <v>93</v>
      </c>
      <c r="C9" s="36">
        <f t="shared" si="1"/>
        <v>2755132</v>
      </c>
      <c r="D9" s="36">
        <f t="shared" si="2"/>
        <v>0</v>
      </c>
      <c r="E9" s="36">
        <f t="shared" si="3"/>
        <v>0</v>
      </c>
      <c r="F9" s="38"/>
      <c r="G9" s="36">
        <f t="shared" si="4"/>
        <v>0</v>
      </c>
      <c r="H9" s="38"/>
      <c r="I9" s="38"/>
      <c r="J9" s="38"/>
      <c r="K9" s="38"/>
      <c r="L9" s="36">
        <f t="shared" si="5"/>
        <v>0</v>
      </c>
      <c r="M9" s="38"/>
      <c r="N9" s="38"/>
      <c r="O9" s="36">
        <f t="shared" si="6"/>
        <v>0</v>
      </c>
      <c r="P9" s="38"/>
      <c r="Q9" s="38"/>
      <c r="R9" s="38"/>
      <c r="S9" s="38"/>
      <c r="T9" s="38"/>
      <c r="U9" s="38"/>
      <c r="V9" s="36">
        <f t="shared" si="7"/>
        <v>2755132</v>
      </c>
      <c r="W9" s="40">
        <f t="shared" si="8"/>
        <v>2673040</v>
      </c>
      <c r="X9" s="38">
        <v>1282824</v>
      </c>
      <c r="Y9" s="36">
        <f t="shared" si="9"/>
        <v>1283314</v>
      </c>
      <c r="Z9" s="38">
        <v>1062264</v>
      </c>
      <c r="AA9" s="38">
        <v>76750</v>
      </c>
      <c r="AB9" s="38">
        <v>144300</v>
      </c>
      <c r="AC9" s="38">
        <v>106902</v>
      </c>
      <c r="AD9" s="36">
        <f t="shared" si="10"/>
        <v>0</v>
      </c>
      <c r="AE9" s="38"/>
      <c r="AF9" s="38"/>
      <c r="AG9" s="36">
        <f t="shared" si="11"/>
        <v>0</v>
      </c>
      <c r="AH9" s="38"/>
      <c r="AI9" s="38"/>
      <c r="AJ9" s="38"/>
      <c r="AK9" s="38"/>
      <c r="AL9" s="38"/>
      <c r="AM9" s="38">
        <v>82092</v>
      </c>
      <c r="AN9" s="36">
        <f t="shared" si="12"/>
        <v>0</v>
      </c>
      <c r="AO9" s="38"/>
      <c r="AP9" s="38"/>
      <c r="AQ9" s="38"/>
      <c r="AR9" s="38"/>
      <c r="AS9" s="38"/>
      <c r="AT9" s="38"/>
      <c r="AU9" s="38"/>
      <c r="AV9" s="38"/>
      <c r="AW9" s="38"/>
      <c r="AX9" s="36">
        <f t="shared" si="13"/>
        <v>0</v>
      </c>
      <c r="AY9" s="38"/>
      <c r="AZ9" s="43"/>
    </row>
    <row r="10" ht="36" customHeight="1" spans="1:52">
      <c r="A10" s="47">
        <v>2080505</v>
      </c>
      <c r="B10" s="15" t="s">
        <v>94</v>
      </c>
      <c r="C10" s="36">
        <f t="shared" si="1"/>
        <v>596628</v>
      </c>
      <c r="D10" s="36">
        <f t="shared" si="2"/>
        <v>210751</v>
      </c>
      <c r="E10" s="36">
        <f t="shared" si="3"/>
        <v>0</v>
      </c>
      <c r="F10" s="38"/>
      <c r="G10" s="36">
        <f t="shared" si="4"/>
        <v>0</v>
      </c>
      <c r="H10" s="38"/>
      <c r="I10" s="38"/>
      <c r="J10" s="38"/>
      <c r="K10" s="38"/>
      <c r="L10" s="36">
        <f t="shared" si="5"/>
        <v>210751</v>
      </c>
      <c r="M10" s="38">
        <v>210751</v>
      </c>
      <c r="N10" s="38"/>
      <c r="O10" s="36">
        <f t="shared" si="6"/>
        <v>0</v>
      </c>
      <c r="P10" s="38"/>
      <c r="Q10" s="38"/>
      <c r="R10" s="38"/>
      <c r="S10" s="38"/>
      <c r="T10" s="38"/>
      <c r="U10" s="38"/>
      <c r="V10" s="36">
        <f t="shared" si="7"/>
        <v>385877</v>
      </c>
      <c r="W10" s="40">
        <f t="shared" si="8"/>
        <v>0</v>
      </c>
      <c r="X10" s="38"/>
      <c r="Y10" s="36">
        <f t="shared" si="9"/>
        <v>0</v>
      </c>
      <c r="Z10" s="38"/>
      <c r="AA10" s="38"/>
      <c r="AB10" s="38"/>
      <c r="AC10" s="38"/>
      <c r="AD10" s="36">
        <f t="shared" si="10"/>
        <v>385877</v>
      </c>
      <c r="AE10" s="38">
        <v>385877</v>
      </c>
      <c r="AF10" s="38"/>
      <c r="AG10" s="36">
        <f t="shared" si="11"/>
        <v>0</v>
      </c>
      <c r="AH10" s="38"/>
      <c r="AI10" s="38"/>
      <c r="AJ10" s="38"/>
      <c r="AK10" s="38"/>
      <c r="AL10" s="38"/>
      <c r="AM10" s="38"/>
      <c r="AN10" s="36">
        <f t="shared" si="12"/>
        <v>0</v>
      </c>
      <c r="AO10" s="38"/>
      <c r="AP10" s="38"/>
      <c r="AQ10" s="38"/>
      <c r="AR10" s="38"/>
      <c r="AS10" s="38"/>
      <c r="AT10" s="38"/>
      <c r="AU10" s="38"/>
      <c r="AV10" s="38"/>
      <c r="AW10" s="38"/>
      <c r="AX10" s="36">
        <f t="shared" si="13"/>
        <v>0</v>
      </c>
      <c r="AY10" s="38"/>
      <c r="AZ10" s="43"/>
    </row>
    <row r="11" ht="36" customHeight="1" spans="1:52">
      <c r="A11" s="47">
        <v>2101101</v>
      </c>
      <c r="B11" s="34" t="s">
        <v>95</v>
      </c>
      <c r="C11" s="36">
        <f t="shared" si="1"/>
        <v>89572</v>
      </c>
      <c r="D11" s="36">
        <f t="shared" si="2"/>
        <v>89572</v>
      </c>
      <c r="E11" s="36">
        <f t="shared" si="3"/>
        <v>0</v>
      </c>
      <c r="F11" s="38"/>
      <c r="G11" s="36">
        <f t="shared" si="4"/>
        <v>0</v>
      </c>
      <c r="H11" s="38"/>
      <c r="I11" s="38"/>
      <c r="J11" s="38"/>
      <c r="K11" s="38"/>
      <c r="L11" s="36">
        <f t="shared" si="5"/>
        <v>89572</v>
      </c>
      <c r="M11" s="38"/>
      <c r="N11" s="38">
        <v>79032</v>
      </c>
      <c r="O11" s="36">
        <f t="shared" si="6"/>
        <v>10540</v>
      </c>
      <c r="P11" s="38">
        <v>2634</v>
      </c>
      <c r="Q11" s="38">
        <v>6586</v>
      </c>
      <c r="R11" s="38">
        <v>1320</v>
      </c>
      <c r="S11" s="38"/>
      <c r="T11" s="38"/>
      <c r="U11" s="38"/>
      <c r="V11" s="36">
        <f t="shared" si="7"/>
        <v>0</v>
      </c>
      <c r="W11" s="40">
        <f t="shared" si="8"/>
        <v>0</v>
      </c>
      <c r="X11" s="38"/>
      <c r="Y11" s="36">
        <f t="shared" si="9"/>
        <v>0</v>
      </c>
      <c r="Z11" s="38"/>
      <c r="AA11" s="38"/>
      <c r="AB11" s="38"/>
      <c r="AC11" s="38"/>
      <c r="AD11" s="36">
        <f t="shared" si="10"/>
        <v>0</v>
      </c>
      <c r="AE11" s="38"/>
      <c r="AF11" s="38"/>
      <c r="AG11" s="36">
        <f t="shared" si="11"/>
        <v>0</v>
      </c>
      <c r="AH11" s="38"/>
      <c r="AI11" s="38"/>
      <c r="AJ11" s="38"/>
      <c r="AK11" s="38"/>
      <c r="AL11" s="38"/>
      <c r="AM11" s="38"/>
      <c r="AN11" s="36">
        <f t="shared" si="12"/>
        <v>0</v>
      </c>
      <c r="AO11" s="38"/>
      <c r="AP11" s="38"/>
      <c r="AQ11" s="38"/>
      <c r="AR11" s="38"/>
      <c r="AS11" s="38"/>
      <c r="AT11" s="38"/>
      <c r="AU11" s="38"/>
      <c r="AV11" s="38"/>
      <c r="AW11" s="38"/>
      <c r="AX11" s="36">
        <f t="shared" si="13"/>
        <v>0</v>
      </c>
      <c r="AY11" s="38"/>
      <c r="AZ11" s="43"/>
    </row>
    <row r="12" ht="36" customHeight="1" spans="1:52">
      <c r="A12" s="47">
        <v>2101102</v>
      </c>
      <c r="B12" s="34" t="s">
        <v>96</v>
      </c>
      <c r="C12" s="36">
        <f t="shared" si="1"/>
        <v>164099</v>
      </c>
      <c r="D12" s="36">
        <f t="shared" si="2"/>
        <v>0</v>
      </c>
      <c r="E12" s="36">
        <f t="shared" si="3"/>
        <v>0</v>
      </c>
      <c r="F12" s="38"/>
      <c r="G12" s="36">
        <f t="shared" si="4"/>
        <v>0</v>
      </c>
      <c r="H12" s="38"/>
      <c r="I12" s="38"/>
      <c r="J12" s="38"/>
      <c r="K12" s="38"/>
      <c r="L12" s="36">
        <f t="shared" si="5"/>
        <v>0</v>
      </c>
      <c r="M12" s="38"/>
      <c r="N12" s="38"/>
      <c r="O12" s="36">
        <f t="shared" si="6"/>
        <v>0</v>
      </c>
      <c r="P12" s="38"/>
      <c r="Q12" s="38"/>
      <c r="R12" s="38"/>
      <c r="S12" s="38"/>
      <c r="T12" s="38"/>
      <c r="U12" s="38"/>
      <c r="V12" s="36">
        <f t="shared" si="7"/>
        <v>164099</v>
      </c>
      <c r="W12" s="40">
        <f t="shared" si="8"/>
        <v>0</v>
      </c>
      <c r="X12" s="38"/>
      <c r="Y12" s="36">
        <f t="shared" si="9"/>
        <v>0</v>
      </c>
      <c r="Z12" s="38"/>
      <c r="AA12" s="38"/>
      <c r="AB12" s="38"/>
      <c r="AC12" s="38"/>
      <c r="AD12" s="36">
        <f t="shared" si="10"/>
        <v>164099</v>
      </c>
      <c r="AE12" s="38"/>
      <c r="AF12" s="38">
        <v>144536</v>
      </c>
      <c r="AG12" s="36">
        <f t="shared" si="11"/>
        <v>19563</v>
      </c>
      <c r="AH12" s="38">
        <v>4818</v>
      </c>
      <c r="AI12" s="38">
        <v>12045</v>
      </c>
      <c r="AJ12" s="38">
        <v>2700</v>
      </c>
      <c r="AK12" s="38"/>
      <c r="AL12" s="38"/>
      <c r="AM12" s="38"/>
      <c r="AN12" s="36">
        <f t="shared" si="12"/>
        <v>0</v>
      </c>
      <c r="AO12" s="38"/>
      <c r="AP12" s="38"/>
      <c r="AQ12" s="38"/>
      <c r="AR12" s="38"/>
      <c r="AS12" s="38"/>
      <c r="AT12" s="38"/>
      <c r="AU12" s="38"/>
      <c r="AV12" s="38"/>
      <c r="AW12" s="38"/>
      <c r="AX12" s="36">
        <f t="shared" si="13"/>
        <v>0</v>
      </c>
      <c r="AY12" s="38"/>
      <c r="AZ12" s="43"/>
    </row>
    <row r="13" ht="36" customHeight="1" spans="1:52">
      <c r="A13" s="47">
        <v>2210201</v>
      </c>
      <c r="B13" s="34" t="s">
        <v>97</v>
      </c>
      <c r="C13" s="36">
        <f t="shared" si="1"/>
        <v>439474</v>
      </c>
      <c r="D13" s="36">
        <f t="shared" si="2"/>
        <v>158063</v>
      </c>
      <c r="E13" s="36">
        <f t="shared" si="3"/>
        <v>0</v>
      </c>
      <c r="F13" s="38"/>
      <c r="G13" s="36">
        <f t="shared" si="4"/>
        <v>0</v>
      </c>
      <c r="H13" s="38"/>
      <c r="I13" s="38"/>
      <c r="J13" s="38"/>
      <c r="K13" s="38"/>
      <c r="L13" s="36">
        <f t="shared" si="5"/>
        <v>0</v>
      </c>
      <c r="M13" s="38"/>
      <c r="N13" s="38"/>
      <c r="O13" s="36">
        <f t="shared" si="6"/>
        <v>0</v>
      </c>
      <c r="P13" s="38"/>
      <c r="Q13" s="38"/>
      <c r="R13" s="38"/>
      <c r="S13" s="38"/>
      <c r="T13" s="38">
        <v>158063</v>
      </c>
      <c r="U13" s="38"/>
      <c r="V13" s="36">
        <f t="shared" si="7"/>
        <v>281411</v>
      </c>
      <c r="W13" s="40">
        <f t="shared" si="8"/>
        <v>0</v>
      </c>
      <c r="X13" s="38"/>
      <c r="Y13" s="36">
        <f t="shared" si="9"/>
        <v>0</v>
      </c>
      <c r="Z13" s="38"/>
      <c r="AA13" s="38"/>
      <c r="AB13" s="38"/>
      <c r="AC13" s="38"/>
      <c r="AD13" s="36">
        <f t="shared" si="10"/>
        <v>0</v>
      </c>
      <c r="AE13" s="38"/>
      <c r="AF13" s="38"/>
      <c r="AG13" s="36">
        <f t="shared" si="11"/>
        <v>0</v>
      </c>
      <c r="AH13" s="38"/>
      <c r="AI13" s="38"/>
      <c r="AJ13" s="38"/>
      <c r="AK13" s="38"/>
      <c r="AL13" s="38">
        <v>281411</v>
      </c>
      <c r="AM13" s="38"/>
      <c r="AN13" s="36">
        <f t="shared" si="12"/>
        <v>0</v>
      </c>
      <c r="AO13" s="38"/>
      <c r="AP13" s="38"/>
      <c r="AQ13" s="38"/>
      <c r="AR13" s="38"/>
      <c r="AS13" s="38"/>
      <c r="AT13" s="38"/>
      <c r="AU13" s="38"/>
      <c r="AV13" s="38"/>
      <c r="AW13" s="38"/>
      <c r="AX13" s="36">
        <f t="shared" si="13"/>
        <v>0</v>
      </c>
      <c r="AY13" s="38"/>
      <c r="AZ13" s="43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H1" workbookViewId="0">
      <selection activeCell="A7" sqref="A7:AZ13"/>
    </sheetView>
  </sheetViews>
  <sheetFormatPr defaultColWidth="9" defaultRowHeight="15.6"/>
  <cols>
    <col min="1" max="1" width="10" style="5" customWidth="1"/>
    <col min="2" max="2" width="34.1296296296296" style="6" customWidth="1"/>
    <col min="3" max="3" width="12.8796296296296" style="1" customWidth="1"/>
    <col min="4" max="5" width="13.3796296296296" style="1" customWidth="1"/>
    <col min="6" max="7" width="11.25" style="1" customWidth="1"/>
    <col min="8" max="8" width="12.5" style="1" customWidth="1"/>
    <col min="9" max="10" width="9.87962962962963" style="1" customWidth="1"/>
    <col min="11" max="11" width="10.6296296296296" style="1" customWidth="1"/>
    <col min="12" max="15" width="11.6296296296296" style="1" customWidth="1"/>
    <col min="16" max="16" width="9.37962962962963" style="1" customWidth="1"/>
    <col min="17" max="17" width="9.87962962962963" style="1" customWidth="1"/>
    <col min="18" max="18" width="10.25" style="1" customWidth="1"/>
    <col min="19" max="19" width="10.1296296296296" style="1" customWidth="1"/>
    <col min="20" max="20" width="11.1296296296296" style="1" customWidth="1"/>
    <col min="21" max="21" width="10.75" style="1" customWidth="1"/>
    <col min="22" max="50" width="12.1296296296296" style="1" customWidth="1"/>
    <col min="51" max="214" width="8.75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15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.1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.1" customHeight="1" spans="1:52">
      <c r="A7" s="15"/>
      <c r="B7" s="16" t="s">
        <v>54</v>
      </c>
      <c r="C7" s="17">
        <f>C8+C9+C10+C11+C12+C13</f>
        <v>6633772</v>
      </c>
      <c r="D7" s="17">
        <f t="shared" ref="D7:AY7" si="0">D8+D9+D10+D11+D12+D13</f>
        <v>2106448</v>
      </c>
      <c r="E7" s="17">
        <f t="shared" si="0"/>
        <v>1615256</v>
      </c>
      <c r="F7" s="17">
        <f t="shared" si="0"/>
        <v>784344</v>
      </c>
      <c r="G7" s="17">
        <f t="shared" si="0"/>
        <v>765550</v>
      </c>
      <c r="H7" s="17">
        <f t="shared" si="0"/>
        <v>626700</v>
      </c>
      <c r="I7" s="17">
        <f t="shared" si="0"/>
        <v>45250</v>
      </c>
      <c r="J7" s="17">
        <f t="shared" si="0"/>
        <v>93600</v>
      </c>
      <c r="K7" s="17">
        <f t="shared" si="0"/>
        <v>65362</v>
      </c>
      <c r="L7" s="17">
        <f t="shared" si="0"/>
        <v>321867</v>
      </c>
      <c r="M7" s="17">
        <f t="shared" si="0"/>
        <v>225767</v>
      </c>
      <c r="N7" s="17">
        <f t="shared" si="0"/>
        <v>84663</v>
      </c>
      <c r="O7" s="17">
        <f t="shared" si="0"/>
        <v>11437</v>
      </c>
      <c r="P7" s="17">
        <f t="shared" si="0"/>
        <v>2822</v>
      </c>
      <c r="Q7" s="17">
        <f t="shared" si="0"/>
        <v>7055</v>
      </c>
      <c r="R7" s="17">
        <f t="shared" si="0"/>
        <v>1560</v>
      </c>
      <c r="S7" s="17">
        <f t="shared" si="0"/>
        <v>0</v>
      </c>
      <c r="T7" s="17">
        <f t="shared" si="0"/>
        <v>169325</v>
      </c>
      <c r="U7" s="17">
        <f t="shared" si="0"/>
        <v>0</v>
      </c>
      <c r="V7" s="17">
        <f t="shared" si="0"/>
        <v>3573771</v>
      </c>
      <c r="W7" s="17">
        <f t="shared" si="0"/>
        <v>2535753</v>
      </c>
      <c r="X7" s="17">
        <f t="shared" si="0"/>
        <v>1213788</v>
      </c>
      <c r="Y7" s="17">
        <f t="shared" si="0"/>
        <v>1220816</v>
      </c>
      <c r="Z7" s="17">
        <f t="shared" si="0"/>
        <v>1011216</v>
      </c>
      <c r="AA7" s="17">
        <f t="shared" si="0"/>
        <v>71000</v>
      </c>
      <c r="AB7" s="17">
        <f t="shared" si="0"/>
        <v>138600</v>
      </c>
      <c r="AC7" s="17">
        <f t="shared" si="0"/>
        <v>101149</v>
      </c>
      <c r="AD7" s="17">
        <f t="shared" si="0"/>
        <v>554430</v>
      </c>
      <c r="AE7" s="17">
        <f t="shared" si="0"/>
        <v>389125</v>
      </c>
      <c r="AF7" s="17">
        <f t="shared" si="0"/>
        <v>145401</v>
      </c>
      <c r="AG7" s="17">
        <f t="shared" si="0"/>
        <v>19904</v>
      </c>
      <c r="AH7" s="17">
        <f t="shared" si="0"/>
        <v>4847</v>
      </c>
      <c r="AI7" s="17">
        <f t="shared" si="0"/>
        <v>12117</v>
      </c>
      <c r="AJ7" s="17">
        <f t="shared" si="0"/>
        <v>2940</v>
      </c>
      <c r="AK7" s="17">
        <f t="shared" si="0"/>
        <v>0</v>
      </c>
      <c r="AL7" s="17">
        <f t="shared" si="0"/>
        <v>267000</v>
      </c>
      <c r="AM7" s="17">
        <f t="shared" si="0"/>
        <v>216588</v>
      </c>
      <c r="AN7" s="17">
        <f t="shared" si="0"/>
        <v>943833</v>
      </c>
      <c r="AO7" s="17">
        <f t="shared" si="0"/>
        <v>180000</v>
      </c>
      <c r="AP7" s="17">
        <f t="shared" si="0"/>
        <v>500000</v>
      </c>
      <c r="AQ7" s="17">
        <f t="shared" si="0"/>
        <v>708200</v>
      </c>
      <c r="AR7" s="17">
        <f t="shared" si="0"/>
        <v>43633</v>
      </c>
      <c r="AS7" s="17">
        <f t="shared" si="0"/>
        <v>177000</v>
      </c>
      <c r="AT7" s="17">
        <f t="shared" si="0"/>
        <v>0</v>
      </c>
      <c r="AU7" s="17">
        <f t="shared" si="0"/>
        <v>0</v>
      </c>
      <c r="AV7" s="17">
        <f t="shared" si="0"/>
        <v>15000</v>
      </c>
      <c r="AW7" s="17">
        <f t="shared" si="0"/>
        <v>0</v>
      </c>
      <c r="AX7" s="17">
        <f t="shared" si="0"/>
        <v>9720</v>
      </c>
      <c r="AY7" s="17">
        <f t="shared" si="0"/>
        <v>9720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2568809</v>
      </c>
      <c r="D8" s="17">
        <f t="shared" ref="D8:D13" si="2">E8+L8+T8+U8</f>
        <v>1615256</v>
      </c>
      <c r="E8" s="17">
        <f t="shared" ref="E8:E13" si="3">F8+G8+K8</f>
        <v>1615256</v>
      </c>
      <c r="F8" s="19">
        <v>784344</v>
      </c>
      <c r="G8" s="17">
        <f t="shared" ref="G8:G13" si="4">H8+I8+J8</f>
        <v>765550</v>
      </c>
      <c r="H8" s="19">
        <v>626700</v>
      </c>
      <c r="I8" s="19">
        <v>45250</v>
      </c>
      <c r="J8" s="19">
        <v>93600</v>
      </c>
      <c r="K8" s="19">
        <v>65362</v>
      </c>
      <c r="L8" s="17">
        <f t="shared" ref="L8:L13" si="5">M8+N8+O8</f>
        <v>0</v>
      </c>
      <c r="M8" s="19"/>
      <c r="N8" s="19"/>
      <c r="O8" s="17">
        <f t="shared" ref="O8:O13" si="6">P8+Q8+R8+S8</f>
        <v>0</v>
      </c>
      <c r="P8" s="19"/>
      <c r="Q8" s="19"/>
      <c r="R8" s="19"/>
      <c r="S8" s="19"/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943833</v>
      </c>
      <c r="AO8" s="19">
        <v>180000</v>
      </c>
      <c r="AP8" s="19">
        <v>500000</v>
      </c>
      <c r="AQ8" s="19">
        <v>708200</v>
      </c>
      <c r="AR8" s="19">
        <v>43633</v>
      </c>
      <c r="AS8" s="19">
        <v>177000</v>
      </c>
      <c r="AT8" s="19"/>
      <c r="AU8" s="19"/>
      <c r="AV8" s="19">
        <v>15000</v>
      </c>
      <c r="AW8" s="19"/>
      <c r="AX8" s="17">
        <f t="shared" ref="AX8:AX13" si="13">AY8</f>
        <v>9720</v>
      </c>
      <c r="AY8" s="19">
        <v>9720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2752341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2752341</v>
      </c>
      <c r="W9" s="22">
        <f t="shared" si="8"/>
        <v>2535753</v>
      </c>
      <c r="X9" s="19">
        <v>1213788</v>
      </c>
      <c r="Y9" s="17">
        <f t="shared" si="9"/>
        <v>1220816</v>
      </c>
      <c r="Z9" s="19">
        <v>1011216</v>
      </c>
      <c r="AA9" s="19">
        <v>71000</v>
      </c>
      <c r="AB9" s="19">
        <v>138600</v>
      </c>
      <c r="AC9" s="19">
        <v>101149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>
        <v>216588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614892</v>
      </c>
      <c r="D10" s="17">
        <f t="shared" si="2"/>
        <v>225767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225767</v>
      </c>
      <c r="M10" s="19">
        <v>225767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389125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389125</v>
      </c>
      <c r="AE10" s="19">
        <v>389125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96100</v>
      </c>
      <c r="D11" s="17">
        <f t="shared" si="2"/>
        <v>96100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96100</v>
      </c>
      <c r="M11" s="19"/>
      <c r="N11" s="19">
        <v>84663</v>
      </c>
      <c r="O11" s="17">
        <f t="shared" si="6"/>
        <v>11437</v>
      </c>
      <c r="P11" s="19">
        <v>2822</v>
      </c>
      <c r="Q11" s="19">
        <v>7055</v>
      </c>
      <c r="R11" s="19">
        <v>1560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165305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165305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165305</v>
      </c>
      <c r="AE12" s="19"/>
      <c r="AF12" s="19">
        <v>145401</v>
      </c>
      <c r="AG12" s="17">
        <f t="shared" si="11"/>
        <v>19904</v>
      </c>
      <c r="AH12" s="19">
        <v>4847</v>
      </c>
      <c r="AI12" s="19">
        <v>12117</v>
      </c>
      <c r="AJ12" s="19">
        <v>2940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436325</v>
      </c>
      <c r="D13" s="17">
        <f t="shared" si="2"/>
        <v>169325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169325</v>
      </c>
      <c r="U13" s="19"/>
      <c r="V13" s="17">
        <f t="shared" si="7"/>
        <v>267000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267000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E1" workbookViewId="0">
      <selection activeCell="A7" sqref="A7:AZ13"/>
    </sheetView>
  </sheetViews>
  <sheetFormatPr defaultColWidth="9" defaultRowHeight="15.6"/>
  <cols>
    <col min="1" max="1" width="8.37962962962963" style="5" customWidth="1"/>
    <col min="2" max="2" width="26.8796296296296" style="6" customWidth="1"/>
    <col min="3" max="3" width="11" style="1" customWidth="1"/>
    <col min="4" max="4" width="11.1296296296296" style="1" customWidth="1"/>
    <col min="5" max="5" width="8.37962962962963" style="1" customWidth="1"/>
    <col min="6" max="6" width="9.87962962962963" style="1" customWidth="1"/>
    <col min="7" max="7" width="9.62962962962963" style="1" customWidth="1"/>
    <col min="8" max="8" width="9.12962962962963" style="1" customWidth="1"/>
    <col min="9" max="9" width="9.37962962962963" style="1" customWidth="1"/>
    <col min="10" max="10" width="9.25" style="1" customWidth="1"/>
    <col min="11" max="12" width="9.75" style="1" customWidth="1"/>
    <col min="13" max="13" width="10.1296296296296" style="1" customWidth="1"/>
    <col min="14" max="14" width="10.3796296296296" style="1" customWidth="1"/>
    <col min="15" max="15" width="10.75" style="1" customWidth="1"/>
    <col min="16" max="16" width="7.12962962962963" style="1" customWidth="1"/>
    <col min="17" max="17" width="8" style="1" customWidth="1"/>
    <col min="18" max="18" width="7.5" style="1" customWidth="1"/>
    <col min="19" max="19" width="10" style="1" customWidth="1"/>
    <col min="20" max="20" width="11.1388888888889" style="1" customWidth="1"/>
    <col min="21" max="21" width="10.7037037037037" style="1" customWidth="1"/>
    <col min="22" max="23" width="11.75" style="1" customWidth="1"/>
    <col min="24" max="25" width="10.3796296296296" style="1" customWidth="1"/>
    <col min="26" max="26" width="9.75" style="1" customWidth="1"/>
    <col min="27" max="27" width="9.25" style="1" customWidth="1"/>
    <col min="28" max="28" width="8.75" style="1" customWidth="1"/>
    <col min="29" max="29" width="9.62962962962963" style="1" customWidth="1"/>
    <col min="30" max="30" width="11.25" style="1" customWidth="1"/>
    <col min="31" max="31" width="10.6296296296296" style="1" customWidth="1"/>
    <col min="32" max="32" width="10.5" style="1" customWidth="1"/>
    <col min="33" max="33" width="12.1388888888889" style="1" customWidth="1"/>
    <col min="34" max="34" width="8.62962962962963" style="1" customWidth="1"/>
    <col min="35" max="35" width="8.87962962962963" style="1" customWidth="1"/>
    <col min="36" max="36" width="9.25" style="1" customWidth="1"/>
    <col min="37" max="37" width="10.1296296296296" style="1" customWidth="1"/>
    <col min="38" max="38" width="11" style="1" customWidth="1"/>
    <col min="39" max="39" width="10.8796296296296" style="1" customWidth="1"/>
    <col min="40" max="40" width="11.25" style="1" customWidth="1"/>
    <col min="41" max="41" width="8.12962962962963" style="1" customWidth="1"/>
    <col min="42" max="42" width="7.75" style="1" customWidth="1"/>
    <col min="43" max="43" width="10.25" style="1" customWidth="1"/>
    <col min="44" max="44" width="9.25" style="1" customWidth="1"/>
    <col min="45" max="45" width="10.6296296296296" style="1" customWidth="1"/>
    <col min="46" max="46" width="9.75" style="1" customWidth="1"/>
    <col min="47" max="47" width="9.87962962962963" style="1" customWidth="1"/>
    <col min="48" max="49" width="12.1388888888889" style="1" customWidth="1"/>
    <col min="50" max="50" width="10.25" style="1" customWidth="1"/>
    <col min="51" max="51" width="10" style="1" customWidth="1"/>
    <col min="52" max="52" width="8" style="1" customWidth="1"/>
    <col min="53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52">
      <c r="A1" s="46" t="s">
        <v>89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102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30" customHeight="1" spans="1:52">
      <c r="A4" s="13" t="s">
        <v>91</v>
      </c>
      <c r="B4" s="14" t="s">
        <v>22</v>
      </c>
      <c r="C4" s="13"/>
      <c r="D4" s="13"/>
      <c r="E4" s="13" t="s">
        <v>23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23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25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40" customHeight="1" spans="1:52">
      <c r="A7" s="15"/>
      <c r="B7" s="16" t="s">
        <v>54</v>
      </c>
      <c r="C7" s="17">
        <f>C8+C9+C10+C11+C12+C13</f>
        <v>6299319</v>
      </c>
      <c r="D7" s="17">
        <f t="shared" ref="D7:AY7" si="0">D8+D9+D10+D11+D12+D13</f>
        <v>1743749</v>
      </c>
      <c r="E7" s="17">
        <f t="shared" si="0"/>
        <v>1330223</v>
      </c>
      <c r="F7" s="17">
        <f t="shared" si="0"/>
        <v>642804</v>
      </c>
      <c r="G7" s="17">
        <f t="shared" si="0"/>
        <v>633852</v>
      </c>
      <c r="H7" s="17">
        <f t="shared" si="0"/>
        <v>543552</v>
      </c>
      <c r="I7" s="17">
        <f t="shared" si="0"/>
        <v>37500</v>
      </c>
      <c r="J7" s="17">
        <f t="shared" si="0"/>
        <v>52800</v>
      </c>
      <c r="K7" s="17">
        <f t="shared" si="0"/>
        <v>53567</v>
      </c>
      <c r="L7" s="17">
        <f t="shared" si="0"/>
        <v>271163</v>
      </c>
      <c r="M7" s="17">
        <f t="shared" si="0"/>
        <v>189817</v>
      </c>
      <c r="N7" s="17">
        <f t="shared" si="0"/>
        <v>71181</v>
      </c>
      <c r="O7" s="17">
        <f t="shared" si="0"/>
        <v>10165</v>
      </c>
      <c r="P7" s="17">
        <f t="shared" si="0"/>
        <v>2373</v>
      </c>
      <c r="Q7" s="17">
        <f t="shared" si="0"/>
        <v>5932</v>
      </c>
      <c r="R7" s="17">
        <f t="shared" si="0"/>
        <v>1860</v>
      </c>
      <c r="S7" s="17">
        <f t="shared" si="0"/>
        <v>0</v>
      </c>
      <c r="T7" s="17">
        <f t="shared" si="0"/>
        <v>142363</v>
      </c>
      <c r="U7" s="17">
        <f t="shared" si="0"/>
        <v>0</v>
      </c>
      <c r="V7" s="17">
        <f t="shared" si="0"/>
        <v>3609800</v>
      </c>
      <c r="W7" s="17">
        <f t="shared" si="0"/>
        <v>2752794</v>
      </c>
      <c r="X7" s="17">
        <f t="shared" si="0"/>
        <v>1354608</v>
      </c>
      <c r="Y7" s="17">
        <f t="shared" si="0"/>
        <v>1285302</v>
      </c>
      <c r="Z7" s="17">
        <f t="shared" si="0"/>
        <v>1106502</v>
      </c>
      <c r="AA7" s="17">
        <f t="shared" si="0"/>
        <v>81000</v>
      </c>
      <c r="AB7" s="17">
        <f t="shared" si="0"/>
        <v>97800</v>
      </c>
      <c r="AC7" s="17">
        <f t="shared" si="0"/>
        <v>112884</v>
      </c>
      <c r="AD7" s="17">
        <f t="shared" si="0"/>
        <v>561673</v>
      </c>
      <c r="AE7" s="17">
        <f t="shared" si="0"/>
        <v>393778</v>
      </c>
      <c r="AF7" s="17">
        <f t="shared" si="0"/>
        <v>147667</v>
      </c>
      <c r="AG7" s="17">
        <f t="shared" si="0"/>
        <v>20228</v>
      </c>
      <c r="AH7" s="17">
        <f t="shared" si="0"/>
        <v>4922</v>
      </c>
      <c r="AI7" s="17">
        <f t="shared" si="0"/>
        <v>12306</v>
      </c>
      <c r="AJ7" s="17">
        <f t="shared" si="0"/>
        <v>3000</v>
      </c>
      <c r="AK7" s="17">
        <f t="shared" si="0"/>
        <v>0</v>
      </c>
      <c r="AL7" s="17">
        <f t="shared" si="0"/>
        <v>295333</v>
      </c>
      <c r="AM7" s="17">
        <f t="shared" si="0"/>
        <v>0</v>
      </c>
      <c r="AN7" s="17">
        <f t="shared" si="0"/>
        <v>907970</v>
      </c>
      <c r="AO7" s="17">
        <f t="shared" si="0"/>
        <v>150000</v>
      </c>
      <c r="AP7" s="17">
        <f t="shared" si="0"/>
        <v>500000</v>
      </c>
      <c r="AQ7" s="17">
        <f t="shared" si="0"/>
        <v>659400</v>
      </c>
      <c r="AR7" s="17">
        <f t="shared" si="0"/>
        <v>43770</v>
      </c>
      <c r="AS7" s="17">
        <f t="shared" si="0"/>
        <v>141000</v>
      </c>
      <c r="AT7" s="17">
        <f t="shared" si="0"/>
        <v>0</v>
      </c>
      <c r="AU7" s="17">
        <f t="shared" si="0"/>
        <v>0</v>
      </c>
      <c r="AV7" s="17">
        <f t="shared" si="0"/>
        <v>63800</v>
      </c>
      <c r="AW7" s="17">
        <f t="shared" si="0"/>
        <v>0</v>
      </c>
      <c r="AX7" s="17">
        <f t="shared" si="0"/>
        <v>37800</v>
      </c>
      <c r="AY7" s="17">
        <f t="shared" si="0"/>
        <v>37800</v>
      </c>
      <c r="AZ7" s="24"/>
    </row>
    <row r="8" ht="40" customHeight="1" spans="1:52">
      <c r="A8" s="18">
        <v>2010301</v>
      </c>
      <c r="B8" s="18" t="s">
        <v>103</v>
      </c>
      <c r="C8" s="17">
        <f t="shared" ref="C8:C13" si="1">D8+V8+AN8+AX8</f>
        <v>2275993</v>
      </c>
      <c r="D8" s="17">
        <f t="shared" ref="D8:D13" si="2">E8+L8+T8+U8</f>
        <v>1330223</v>
      </c>
      <c r="E8" s="17">
        <f t="shared" ref="E8:E13" si="3">F8+G8+K8</f>
        <v>1330223</v>
      </c>
      <c r="F8" s="19">
        <v>642804</v>
      </c>
      <c r="G8" s="17">
        <f t="shared" ref="G8:G13" si="4">H8+I8+J8</f>
        <v>633852</v>
      </c>
      <c r="H8" s="19">
        <v>543552</v>
      </c>
      <c r="I8" s="19">
        <v>37500</v>
      </c>
      <c r="J8" s="19">
        <v>52800</v>
      </c>
      <c r="K8" s="19">
        <v>53567</v>
      </c>
      <c r="L8" s="17">
        <f t="shared" ref="L8:L13" si="5">M8+N8+O8</f>
        <v>0</v>
      </c>
      <c r="M8" s="19"/>
      <c r="N8" s="19"/>
      <c r="O8" s="17">
        <f t="shared" ref="O8:O13" si="6">P8+Q8+R8+S8</f>
        <v>0</v>
      </c>
      <c r="P8" s="19"/>
      <c r="Q8" s="19"/>
      <c r="R8" s="19"/>
      <c r="S8" s="19"/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907970</v>
      </c>
      <c r="AO8" s="19">
        <v>150000</v>
      </c>
      <c r="AP8" s="19">
        <v>500000</v>
      </c>
      <c r="AQ8" s="19">
        <v>659400</v>
      </c>
      <c r="AR8" s="19">
        <v>43770</v>
      </c>
      <c r="AS8" s="19">
        <v>141000</v>
      </c>
      <c r="AT8" s="19"/>
      <c r="AU8" s="19"/>
      <c r="AV8" s="19">
        <v>63800</v>
      </c>
      <c r="AW8" s="19"/>
      <c r="AX8" s="17">
        <f t="shared" ref="AX8:AX13" si="13">AY8</f>
        <v>37800</v>
      </c>
      <c r="AY8" s="19">
        <v>37800</v>
      </c>
      <c r="AZ8" s="25"/>
    </row>
    <row r="9" ht="40" customHeight="1" spans="1:52">
      <c r="A9" s="15">
        <v>2010350</v>
      </c>
      <c r="B9" s="15" t="s">
        <v>104</v>
      </c>
      <c r="C9" s="17">
        <f t="shared" si="1"/>
        <v>2752794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2752794</v>
      </c>
      <c r="W9" s="22">
        <f t="shared" si="8"/>
        <v>2752794</v>
      </c>
      <c r="X9" s="19">
        <v>1354608</v>
      </c>
      <c r="Y9" s="17">
        <f t="shared" si="9"/>
        <v>1285302</v>
      </c>
      <c r="Z9" s="19">
        <v>1106502</v>
      </c>
      <c r="AA9" s="19">
        <v>81000</v>
      </c>
      <c r="AB9" s="19">
        <v>97800</v>
      </c>
      <c r="AC9" s="19">
        <v>112884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/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0</v>
      </c>
      <c r="AY9" s="19"/>
      <c r="AZ9" s="25"/>
    </row>
    <row r="10" ht="40" customHeight="1" spans="1:52">
      <c r="A10" s="15">
        <v>2080505</v>
      </c>
      <c r="B10" s="15" t="s">
        <v>105</v>
      </c>
      <c r="C10" s="17">
        <f t="shared" si="1"/>
        <v>583595</v>
      </c>
      <c r="D10" s="17">
        <f t="shared" si="2"/>
        <v>189817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189817</v>
      </c>
      <c r="M10" s="19">
        <v>189817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393778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393778</v>
      </c>
      <c r="AE10" s="19">
        <v>393778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40" customHeight="1" spans="1:52">
      <c r="A11" s="15">
        <v>2101101</v>
      </c>
      <c r="B11" s="15" t="s">
        <v>106</v>
      </c>
      <c r="C11" s="17">
        <f t="shared" si="1"/>
        <v>81346</v>
      </c>
      <c r="D11" s="17">
        <f t="shared" si="2"/>
        <v>81346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81346</v>
      </c>
      <c r="M11" s="19"/>
      <c r="N11" s="19">
        <v>71181</v>
      </c>
      <c r="O11" s="17">
        <f t="shared" si="6"/>
        <v>10165</v>
      </c>
      <c r="P11" s="19">
        <v>2373</v>
      </c>
      <c r="Q11" s="19">
        <v>5932</v>
      </c>
      <c r="R11" s="19">
        <v>1860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40" customHeight="1" spans="1:52">
      <c r="A12" s="15">
        <v>2101102</v>
      </c>
      <c r="B12" s="15" t="s">
        <v>107</v>
      </c>
      <c r="C12" s="17">
        <f t="shared" si="1"/>
        <v>167895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167895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167895</v>
      </c>
      <c r="AE12" s="19"/>
      <c r="AF12" s="19">
        <v>147667</v>
      </c>
      <c r="AG12" s="17">
        <f t="shared" si="11"/>
        <v>20228</v>
      </c>
      <c r="AH12" s="19">
        <v>4922</v>
      </c>
      <c r="AI12" s="19">
        <v>12306</v>
      </c>
      <c r="AJ12" s="19">
        <v>3000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40" customHeight="1" spans="1:52">
      <c r="A13" s="15">
        <v>2210201</v>
      </c>
      <c r="B13" s="15" t="s">
        <v>108</v>
      </c>
      <c r="C13" s="17">
        <f t="shared" si="1"/>
        <v>437696</v>
      </c>
      <c r="D13" s="17">
        <f t="shared" si="2"/>
        <v>142363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142363</v>
      </c>
      <c r="U13" s="19"/>
      <c r="V13" s="17">
        <f t="shared" si="7"/>
        <v>295333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295333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</sheetData>
  <mergeCells count="58">
    <mergeCell ref="A1:AZ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21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4.1296296296296" style="6" customWidth="1"/>
    <col min="3" max="3" width="12.8796296296296" style="1" customWidth="1"/>
    <col min="4" max="5" width="13.3796296296296" style="1" customWidth="1"/>
    <col min="6" max="7" width="11.25" style="1" customWidth="1"/>
    <col min="8" max="8" width="12.5" style="1" customWidth="1"/>
    <col min="9" max="10" width="9.87962962962963" style="1" customWidth="1"/>
    <col min="11" max="11" width="10.6296296296296" style="1" customWidth="1"/>
    <col min="12" max="15" width="11.6296296296296" style="1" customWidth="1"/>
    <col min="16" max="16" width="9.37962962962963" style="1" customWidth="1"/>
    <col min="17" max="17" width="9.87962962962963" style="1" customWidth="1"/>
    <col min="18" max="18" width="10.25" style="1" customWidth="1"/>
    <col min="19" max="19" width="10.1296296296296" style="1" customWidth="1"/>
    <col min="20" max="20" width="11.1296296296296" style="1" customWidth="1"/>
    <col min="21" max="21" width="10.75" style="1" customWidth="1"/>
    <col min="22" max="50" width="12.1296296296296" style="1" customWidth="1"/>
    <col min="51" max="214" width="8.75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15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.1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.1" customHeight="1" spans="1:52">
      <c r="A7" s="15"/>
      <c r="B7" s="16" t="s">
        <v>54</v>
      </c>
      <c r="C7" s="17">
        <f>C8+C9+C10+C11+C12+C13</f>
        <v>5882363</v>
      </c>
      <c r="D7" s="17">
        <f t="shared" ref="D7:AY7" si="0">D8+D9+D10+D11+D12+D13</f>
        <v>1770504</v>
      </c>
      <c r="E7" s="17">
        <f t="shared" si="0"/>
        <v>1355441</v>
      </c>
      <c r="F7" s="17">
        <f t="shared" si="0"/>
        <v>649428</v>
      </c>
      <c r="G7" s="17">
        <f t="shared" si="0"/>
        <v>651894</v>
      </c>
      <c r="H7" s="17">
        <f t="shared" si="0"/>
        <v>542394</v>
      </c>
      <c r="I7" s="17">
        <f t="shared" si="0"/>
        <v>37500</v>
      </c>
      <c r="J7" s="17">
        <f t="shared" si="0"/>
        <v>72000</v>
      </c>
      <c r="K7" s="17">
        <f t="shared" si="0"/>
        <v>54119</v>
      </c>
      <c r="L7" s="17">
        <f t="shared" si="0"/>
        <v>272044</v>
      </c>
      <c r="M7" s="17">
        <f t="shared" si="0"/>
        <v>190692</v>
      </c>
      <c r="N7" s="17">
        <f t="shared" si="0"/>
        <v>71509</v>
      </c>
      <c r="O7" s="17">
        <f t="shared" si="0"/>
        <v>9843</v>
      </c>
      <c r="P7" s="17">
        <f t="shared" si="0"/>
        <v>2384</v>
      </c>
      <c r="Q7" s="17">
        <f t="shared" si="0"/>
        <v>5959</v>
      </c>
      <c r="R7" s="17">
        <f t="shared" si="0"/>
        <v>1500</v>
      </c>
      <c r="S7" s="17">
        <f t="shared" si="0"/>
        <v>0</v>
      </c>
      <c r="T7" s="17">
        <f t="shared" si="0"/>
        <v>143019</v>
      </c>
      <c r="U7" s="17">
        <f t="shared" si="0"/>
        <v>0</v>
      </c>
      <c r="V7" s="17">
        <f t="shared" si="0"/>
        <v>3191862</v>
      </c>
      <c r="W7" s="17">
        <f t="shared" si="0"/>
        <v>2440992</v>
      </c>
      <c r="X7" s="17">
        <f t="shared" si="0"/>
        <v>1169712</v>
      </c>
      <c r="Y7" s="17">
        <f t="shared" si="0"/>
        <v>1173804</v>
      </c>
      <c r="Z7" s="17">
        <f t="shared" si="0"/>
        <v>985704</v>
      </c>
      <c r="AA7" s="17">
        <f t="shared" si="0"/>
        <v>70500</v>
      </c>
      <c r="AB7" s="17">
        <f t="shared" si="0"/>
        <v>117600</v>
      </c>
      <c r="AC7" s="17">
        <f t="shared" si="0"/>
        <v>97476</v>
      </c>
      <c r="AD7" s="17">
        <f t="shared" si="0"/>
        <v>492220</v>
      </c>
      <c r="AE7" s="17">
        <f t="shared" si="0"/>
        <v>344867</v>
      </c>
      <c r="AF7" s="17">
        <f t="shared" si="0"/>
        <v>129325</v>
      </c>
      <c r="AG7" s="17">
        <f t="shared" si="0"/>
        <v>18028</v>
      </c>
      <c r="AH7" s="17">
        <f t="shared" si="0"/>
        <v>4311</v>
      </c>
      <c r="AI7" s="17">
        <f t="shared" si="0"/>
        <v>10777</v>
      </c>
      <c r="AJ7" s="17">
        <f t="shared" si="0"/>
        <v>2940</v>
      </c>
      <c r="AK7" s="17">
        <f t="shared" si="0"/>
        <v>0</v>
      </c>
      <c r="AL7" s="17">
        <f t="shared" si="0"/>
        <v>258650</v>
      </c>
      <c r="AM7" s="17">
        <f t="shared" si="0"/>
        <v>0</v>
      </c>
      <c r="AN7" s="17">
        <f t="shared" si="0"/>
        <v>903767</v>
      </c>
      <c r="AO7" s="17">
        <f t="shared" si="0"/>
        <v>100000</v>
      </c>
      <c r="AP7" s="17">
        <f t="shared" si="0"/>
        <v>500000</v>
      </c>
      <c r="AQ7" s="17">
        <f t="shared" si="0"/>
        <v>689600</v>
      </c>
      <c r="AR7" s="17">
        <f t="shared" si="0"/>
        <v>40167</v>
      </c>
      <c r="AS7" s="17">
        <f t="shared" si="0"/>
        <v>144000</v>
      </c>
      <c r="AT7" s="17">
        <f t="shared" si="0"/>
        <v>5000</v>
      </c>
      <c r="AU7" s="17">
        <f t="shared" si="0"/>
        <v>5000</v>
      </c>
      <c r="AV7" s="17">
        <f t="shared" si="0"/>
        <v>20000</v>
      </c>
      <c r="AW7" s="17">
        <f t="shared" si="0"/>
        <v>0</v>
      </c>
      <c r="AX7" s="17">
        <f t="shared" si="0"/>
        <v>16230</v>
      </c>
      <c r="AY7" s="17">
        <f t="shared" si="0"/>
        <v>16230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2265688</v>
      </c>
      <c r="D8" s="17">
        <f t="shared" ref="D8:D13" si="2">E8+L8+T8+U8</f>
        <v>1355441</v>
      </c>
      <c r="E8" s="17">
        <f t="shared" ref="E8:E13" si="3">F8+G8+K8</f>
        <v>1355441</v>
      </c>
      <c r="F8" s="19">
        <v>649428</v>
      </c>
      <c r="G8" s="17">
        <f t="shared" ref="G8:G13" si="4">H8+I8+J8</f>
        <v>651894</v>
      </c>
      <c r="H8" s="19">
        <v>542394</v>
      </c>
      <c r="I8" s="19">
        <v>37500</v>
      </c>
      <c r="J8" s="19">
        <v>72000</v>
      </c>
      <c r="K8" s="19">
        <v>54119</v>
      </c>
      <c r="L8" s="17">
        <f t="shared" ref="L8:L13" si="5">M8+N8+O8</f>
        <v>0</v>
      </c>
      <c r="M8" s="19"/>
      <c r="N8" s="19"/>
      <c r="O8" s="17">
        <f t="shared" ref="O8:O13" si="6">P8+Q8+R8+S8</f>
        <v>0</v>
      </c>
      <c r="P8" s="19"/>
      <c r="Q8" s="19"/>
      <c r="R8" s="19"/>
      <c r="S8" s="19"/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903767</v>
      </c>
      <c r="AO8" s="19">
        <v>100000</v>
      </c>
      <c r="AP8" s="19">
        <v>500000</v>
      </c>
      <c r="AQ8" s="19">
        <v>689600</v>
      </c>
      <c r="AR8" s="19">
        <v>40167</v>
      </c>
      <c r="AS8" s="19">
        <v>144000</v>
      </c>
      <c r="AT8" s="19">
        <v>5000</v>
      </c>
      <c r="AU8" s="19">
        <v>5000</v>
      </c>
      <c r="AV8" s="19">
        <v>20000</v>
      </c>
      <c r="AW8" s="19"/>
      <c r="AX8" s="17">
        <f t="shared" ref="AX8:AX13" si="13">AY8</f>
        <v>6480</v>
      </c>
      <c r="AY8" s="19">
        <v>6480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2450742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2440992</v>
      </c>
      <c r="W9" s="22">
        <f t="shared" si="8"/>
        <v>2440992</v>
      </c>
      <c r="X9" s="19">
        <v>1169712</v>
      </c>
      <c r="Y9" s="17">
        <f t="shared" si="9"/>
        <v>1173804</v>
      </c>
      <c r="Z9" s="19">
        <v>985704</v>
      </c>
      <c r="AA9" s="19">
        <v>70500</v>
      </c>
      <c r="AB9" s="19">
        <v>117600</v>
      </c>
      <c r="AC9" s="19">
        <v>97476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/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9750</v>
      </c>
      <c r="AY9" s="19">
        <v>9750</v>
      </c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535559</v>
      </c>
      <c r="D10" s="17">
        <f t="shared" si="2"/>
        <v>190692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190692</v>
      </c>
      <c r="M10" s="19">
        <v>190692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344867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344867</v>
      </c>
      <c r="AE10" s="19">
        <v>344867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81352</v>
      </c>
      <c r="D11" s="17">
        <f t="shared" si="2"/>
        <v>81352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81352</v>
      </c>
      <c r="M11" s="19"/>
      <c r="N11" s="19">
        <v>71509</v>
      </c>
      <c r="O11" s="17">
        <f t="shared" si="6"/>
        <v>9843</v>
      </c>
      <c r="P11" s="19">
        <v>2384</v>
      </c>
      <c r="Q11" s="19">
        <v>5959</v>
      </c>
      <c r="R11" s="19">
        <v>1500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147353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147353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147353</v>
      </c>
      <c r="AE12" s="19"/>
      <c r="AF12" s="19">
        <v>129325</v>
      </c>
      <c r="AG12" s="17">
        <f t="shared" si="11"/>
        <v>18028</v>
      </c>
      <c r="AH12" s="19">
        <v>4311</v>
      </c>
      <c r="AI12" s="19">
        <v>10777</v>
      </c>
      <c r="AJ12" s="19">
        <v>2940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401669</v>
      </c>
      <c r="D13" s="17">
        <f t="shared" si="2"/>
        <v>143019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143019</v>
      </c>
      <c r="U13" s="19"/>
      <c r="V13" s="17">
        <f t="shared" si="7"/>
        <v>258650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258650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  <row r="14" s="4" customFormat="1" spans="1:235">
      <c r="A14" s="5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="4" customFormat="1" spans="1:235">
      <c r="A15" s="5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="4" customFormat="1" spans="1:235">
      <c r="A16" s="5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pans="41:41">
      <c r="AO17" s="45"/>
    </row>
    <row r="18" s="4" customFormat="1" spans="1:235">
      <c r="A18" s="5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="4" customFormat="1" spans="1:235">
      <c r="A19" s="5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="4" customFormat="1" spans="1:235">
      <c r="A20" s="5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pans="11:11">
      <c r="K21" s="44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3"/>
  <sheetViews>
    <sheetView topLeftCell="AI1" workbookViewId="0">
      <selection activeCell="A7" sqref="A7:AZ13"/>
    </sheetView>
  </sheetViews>
  <sheetFormatPr defaultColWidth="9" defaultRowHeight="15.6"/>
  <cols>
    <col min="1" max="1" width="10.8888888888889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2" customFormat="1" ht="29" customHeight="1" spans="1:235">
      <c r="A7" s="34"/>
      <c r="B7" s="35" t="s">
        <v>54</v>
      </c>
      <c r="C7" s="36">
        <f t="shared" ref="C7:W7" si="0">C8+C9+C10+C11+C12+C13</f>
        <v>5359370</v>
      </c>
      <c r="D7" s="36">
        <f t="shared" si="0"/>
        <v>2027370</v>
      </c>
      <c r="E7" s="36">
        <f t="shared" si="0"/>
        <v>1539890</v>
      </c>
      <c r="F7" s="36">
        <f t="shared" si="0"/>
        <v>739080</v>
      </c>
      <c r="G7" s="36">
        <f t="shared" si="0"/>
        <v>739220</v>
      </c>
      <c r="H7" s="36">
        <f t="shared" si="0"/>
        <v>604320</v>
      </c>
      <c r="I7" s="36">
        <f t="shared" si="0"/>
        <v>42500</v>
      </c>
      <c r="J7" s="36">
        <f t="shared" si="0"/>
        <v>92400</v>
      </c>
      <c r="K7" s="36">
        <f t="shared" si="0"/>
        <v>61590</v>
      </c>
      <c r="L7" s="36">
        <f t="shared" si="0"/>
        <v>326272</v>
      </c>
      <c r="M7" s="36">
        <f t="shared" si="0"/>
        <v>214944</v>
      </c>
      <c r="N7" s="36">
        <f t="shared" si="0"/>
        <v>80604</v>
      </c>
      <c r="O7" s="36">
        <f t="shared" si="0"/>
        <v>30724</v>
      </c>
      <c r="P7" s="36">
        <f t="shared" si="0"/>
        <v>2687</v>
      </c>
      <c r="Q7" s="36">
        <f t="shared" si="0"/>
        <v>6717</v>
      </c>
      <c r="R7" s="36">
        <f t="shared" si="0"/>
        <v>1320</v>
      </c>
      <c r="S7" s="36">
        <f t="shared" si="0"/>
        <v>20000</v>
      </c>
      <c r="T7" s="36">
        <f t="shared" si="0"/>
        <v>161208</v>
      </c>
      <c r="U7" s="36">
        <f t="shared" si="0"/>
        <v>0</v>
      </c>
      <c r="V7" s="36">
        <f t="shared" si="0"/>
        <v>2427673</v>
      </c>
      <c r="W7" s="36">
        <f t="shared" si="0"/>
        <v>1784517</v>
      </c>
      <c r="X7" s="36">
        <f t="shared" ref="X7:AY7" si="1">X8+X9+X10+X11+X12+X13</f>
        <v>841668</v>
      </c>
      <c r="Y7" s="36">
        <f t="shared" si="1"/>
        <v>872710</v>
      </c>
      <c r="Z7" s="36">
        <f t="shared" si="1"/>
        <v>709860</v>
      </c>
      <c r="AA7" s="36">
        <f t="shared" si="1"/>
        <v>51250</v>
      </c>
      <c r="AB7" s="36">
        <f t="shared" si="1"/>
        <v>111600</v>
      </c>
      <c r="AC7" s="36">
        <f t="shared" si="1"/>
        <v>70139</v>
      </c>
      <c r="AD7" s="36">
        <f t="shared" si="1"/>
        <v>370453</v>
      </c>
      <c r="AE7" s="36">
        <f t="shared" si="1"/>
        <v>259646</v>
      </c>
      <c r="AF7" s="36">
        <f t="shared" si="1"/>
        <v>97188</v>
      </c>
      <c r="AG7" s="36">
        <f t="shared" si="1"/>
        <v>13619</v>
      </c>
      <c r="AH7" s="36">
        <f t="shared" si="1"/>
        <v>3240</v>
      </c>
      <c r="AI7" s="36">
        <f t="shared" si="1"/>
        <v>8099</v>
      </c>
      <c r="AJ7" s="36">
        <f t="shared" si="1"/>
        <v>2280</v>
      </c>
      <c r="AK7" s="36">
        <f t="shared" si="1"/>
        <v>0</v>
      </c>
      <c r="AL7" s="36">
        <f t="shared" si="1"/>
        <v>186183</v>
      </c>
      <c r="AM7" s="36">
        <f t="shared" si="1"/>
        <v>86520</v>
      </c>
      <c r="AN7" s="36">
        <f t="shared" si="1"/>
        <v>876139</v>
      </c>
      <c r="AO7" s="36">
        <f t="shared" si="1"/>
        <v>100000</v>
      </c>
      <c r="AP7" s="36">
        <f t="shared" si="1"/>
        <v>500000</v>
      </c>
      <c r="AQ7" s="36">
        <f t="shared" si="1"/>
        <v>646400</v>
      </c>
      <c r="AR7" s="36">
        <f t="shared" si="1"/>
        <v>34739</v>
      </c>
      <c r="AS7" s="36">
        <f t="shared" si="1"/>
        <v>165000</v>
      </c>
      <c r="AT7" s="36">
        <f t="shared" si="1"/>
        <v>5000</v>
      </c>
      <c r="AU7" s="36">
        <f t="shared" si="1"/>
        <v>5000</v>
      </c>
      <c r="AV7" s="36">
        <f t="shared" si="1"/>
        <v>20000</v>
      </c>
      <c r="AW7" s="36">
        <f t="shared" si="1"/>
        <v>0</v>
      </c>
      <c r="AX7" s="36">
        <f t="shared" si="1"/>
        <v>28188</v>
      </c>
      <c r="AY7" s="36">
        <f t="shared" si="1"/>
        <v>28188</v>
      </c>
      <c r="AZ7" s="41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</row>
    <row r="8" s="33" customFormat="1" ht="36" customHeight="1" spans="1:235">
      <c r="A8" s="37">
        <v>2010301</v>
      </c>
      <c r="B8" s="37" t="s">
        <v>92</v>
      </c>
      <c r="C8" s="36">
        <f t="shared" ref="C8:C13" si="2">D8+V8+AN8+AX8</f>
        <v>2464217</v>
      </c>
      <c r="D8" s="36">
        <f t="shared" ref="D8:D13" si="3">E8+L8+T8+U8</f>
        <v>1559890</v>
      </c>
      <c r="E8" s="36">
        <f t="shared" ref="E8:E13" si="4">F8+G8+K8</f>
        <v>1539890</v>
      </c>
      <c r="F8" s="38">
        <v>739080</v>
      </c>
      <c r="G8" s="36">
        <f t="shared" ref="G8:G13" si="5">H8+I8+J8</f>
        <v>739220</v>
      </c>
      <c r="H8" s="39">
        <v>604320</v>
      </c>
      <c r="I8" s="38">
        <v>42500</v>
      </c>
      <c r="J8" s="38">
        <v>92400</v>
      </c>
      <c r="K8" s="39">
        <v>61590</v>
      </c>
      <c r="L8" s="36">
        <f t="shared" ref="L8:L13" si="6">M8+N8+O8</f>
        <v>20000</v>
      </c>
      <c r="M8" s="38"/>
      <c r="N8" s="38"/>
      <c r="O8" s="36">
        <f t="shared" ref="O8:O13" si="7">P8+Q8+R8+S8</f>
        <v>20000</v>
      </c>
      <c r="P8" s="38"/>
      <c r="Q8" s="38"/>
      <c r="R8" s="38"/>
      <c r="S8" s="38">
        <v>20000</v>
      </c>
      <c r="T8" s="38"/>
      <c r="U8" s="38"/>
      <c r="V8" s="36">
        <f t="shared" ref="V8:V13" si="8">W8+AD8+AL8+AM8</f>
        <v>0</v>
      </c>
      <c r="W8" s="40">
        <f t="shared" ref="W8:W13" si="9">X8+Y8+AC8</f>
        <v>0</v>
      </c>
      <c r="X8" s="38"/>
      <c r="Y8" s="36">
        <f t="shared" ref="Y8:Y13" si="10">Z8+AA8+AB8</f>
        <v>0</v>
      </c>
      <c r="Z8" s="38"/>
      <c r="AA8" s="38"/>
      <c r="AB8" s="38"/>
      <c r="AC8" s="38"/>
      <c r="AD8" s="36">
        <f t="shared" ref="AD8:AD13" si="11">AE8+AF8+AG8</f>
        <v>0</v>
      </c>
      <c r="AE8" s="38"/>
      <c r="AF8" s="38"/>
      <c r="AG8" s="36">
        <f t="shared" ref="AG8:AG13" si="12">AH8+AI8+AJ8+AK8</f>
        <v>0</v>
      </c>
      <c r="AH8" s="38"/>
      <c r="AI8" s="38"/>
      <c r="AJ8" s="38"/>
      <c r="AK8" s="38"/>
      <c r="AL8" s="38"/>
      <c r="AM8" s="38"/>
      <c r="AN8" s="36">
        <f t="shared" ref="AN8:AN13" si="13">AQ8+AR8+AS8+AT8+AU8+AV8+AW8</f>
        <v>876139</v>
      </c>
      <c r="AO8" s="38">
        <v>100000</v>
      </c>
      <c r="AP8" s="38">
        <v>500000</v>
      </c>
      <c r="AQ8" s="38">
        <v>646400</v>
      </c>
      <c r="AR8" s="38">
        <v>34739</v>
      </c>
      <c r="AS8" s="38">
        <v>165000</v>
      </c>
      <c r="AT8" s="38">
        <v>5000</v>
      </c>
      <c r="AU8" s="38">
        <v>5000</v>
      </c>
      <c r="AV8" s="38">
        <v>20000</v>
      </c>
      <c r="AW8" s="38"/>
      <c r="AX8" s="36">
        <f t="shared" ref="AX8:AX13" si="14">AY8</f>
        <v>28188</v>
      </c>
      <c r="AY8" s="38">
        <v>28188</v>
      </c>
      <c r="AZ8" s="43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</row>
    <row r="9" s="33" customFormat="1" ht="36" customHeight="1" spans="1:235">
      <c r="A9" s="34">
        <v>2010350</v>
      </c>
      <c r="B9" s="34" t="s">
        <v>93</v>
      </c>
      <c r="C9" s="36">
        <f t="shared" si="2"/>
        <v>1871037</v>
      </c>
      <c r="D9" s="36">
        <f t="shared" si="3"/>
        <v>0</v>
      </c>
      <c r="E9" s="36">
        <f t="shared" si="4"/>
        <v>0</v>
      </c>
      <c r="F9" s="38"/>
      <c r="G9" s="36">
        <f t="shared" si="5"/>
        <v>0</v>
      </c>
      <c r="H9" s="38"/>
      <c r="I9" s="38"/>
      <c r="J9" s="38"/>
      <c r="K9" s="38"/>
      <c r="L9" s="36">
        <f t="shared" si="6"/>
        <v>0</v>
      </c>
      <c r="M9" s="38"/>
      <c r="N9" s="38"/>
      <c r="O9" s="36">
        <f t="shared" si="7"/>
        <v>0</v>
      </c>
      <c r="P9" s="38"/>
      <c r="Q9" s="38"/>
      <c r="R9" s="38"/>
      <c r="S9" s="38"/>
      <c r="T9" s="38"/>
      <c r="U9" s="38"/>
      <c r="V9" s="36">
        <f t="shared" si="8"/>
        <v>1871037</v>
      </c>
      <c r="W9" s="40">
        <f t="shared" si="9"/>
        <v>1784517</v>
      </c>
      <c r="X9" s="38">
        <v>841668</v>
      </c>
      <c r="Y9" s="36">
        <f t="shared" si="10"/>
        <v>872710</v>
      </c>
      <c r="Z9" s="39">
        <v>709860</v>
      </c>
      <c r="AA9" s="38">
        <v>51250</v>
      </c>
      <c r="AB9" s="38">
        <v>111600</v>
      </c>
      <c r="AC9" s="39">
        <v>70139</v>
      </c>
      <c r="AD9" s="36">
        <f t="shared" si="11"/>
        <v>0</v>
      </c>
      <c r="AE9" s="38"/>
      <c r="AF9" s="38"/>
      <c r="AG9" s="36">
        <f t="shared" si="12"/>
        <v>0</v>
      </c>
      <c r="AH9" s="38"/>
      <c r="AI9" s="38"/>
      <c r="AJ9" s="38"/>
      <c r="AK9" s="38"/>
      <c r="AL9" s="38"/>
      <c r="AM9" s="38">
        <v>86520</v>
      </c>
      <c r="AN9" s="36">
        <f t="shared" si="13"/>
        <v>0</v>
      </c>
      <c r="AO9" s="38"/>
      <c r="AP9" s="38"/>
      <c r="AQ9" s="38"/>
      <c r="AR9" s="38"/>
      <c r="AS9" s="38"/>
      <c r="AT9" s="38"/>
      <c r="AU9" s="38"/>
      <c r="AV9" s="38"/>
      <c r="AW9" s="38"/>
      <c r="AX9" s="36">
        <f t="shared" si="14"/>
        <v>0</v>
      </c>
      <c r="AY9" s="38"/>
      <c r="AZ9" s="43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</row>
    <row r="10" s="33" customFormat="1" ht="36" customHeight="1" spans="1:235">
      <c r="A10" s="34">
        <v>2080505</v>
      </c>
      <c r="B10" s="34" t="s">
        <v>94</v>
      </c>
      <c r="C10" s="36">
        <f t="shared" si="2"/>
        <v>474590</v>
      </c>
      <c r="D10" s="36">
        <f t="shared" si="3"/>
        <v>214944</v>
      </c>
      <c r="E10" s="36">
        <f t="shared" si="4"/>
        <v>0</v>
      </c>
      <c r="F10" s="38"/>
      <c r="G10" s="36">
        <f t="shared" si="5"/>
        <v>0</v>
      </c>
      <c r="H10" s="38"/>
      <c r="I10" s="38"/>
      <c r="J10" s="38"/>
      <c r="K10" s="38"/>
      <c r="L10" s="36">
        <f t="shared" si="6"/>
        <v>214944</v>
      </c>
      <c r="M10" s="38">
        <v>214944</v>
      </c>
      <c r="N10" s="38"/>
      <c r="O10" s="36">
        <f t="shared" si="7"/>
        <v>0</v>
      </c>
      <c r="P10" s="38"/>
      <c r="Q10" s="38"/>
      <c r="R10" s="38"/>
      <c r="S10" s="38"/>
      <c r="T10" s="38"/>
      <c r="U10" s="38"/>
      <c r="V10" s="36">
        <f t="shared" si="8"/>
        <v>259646</v>
      </c>
      <c r="W10" s="40">
        <f t="shared" si="9"/>
        <v>0</v>
      </c>
      <c r="X10" s="38"/>
      <c r="Y10" s="36">
        <f t="shared" si="10"/>
        <v>0</v>
      </c>
      <c r="Z10" s="38"/>
      <c r="AA10" s="38"/>
      <c r="AB10" s="38"/>
      <c r="AC10" s="38"/>
      <c r="AD10" s="36">
        <f t="shared" si="11"/>
        <v>259646</v>
      </c>
      <c r="AE10" s="38">
        <v>259646</v>
      </c>
      <c r="AF10" s="38"/>
      <c r="AG10" s="36">
        <f t="shared" si="12"/>
        <v>0</v>
      </c>
      <c r="AH10" s="38"/>
      <c r="AI10" s="38"/>
      <c r="AJ10" s="38"/>
      <c r="AK10" s="38"/>
      <c r="AL10" s="38"/>
      <c r="AM10" s="38"/>
      <c r="AN10" s="36">
        <f t="shared" si="13"/>
        <v>0</v>
      </c>
      <c r="AO10" s="38"/>
      <c r="AP10" s="38"/>
      <c r="AQ10" s="38"/>
      <c r="AR10" s="38"/>
      <c r="AS10" s="38"/>
      <c r="AT10" s="38"/>
      <c r="AU10" s="38"/>
      <c r="AV10" s="38"/>
      <c r="AW10" s="38"/>
      <c r="AX10" s="36">
        <f t="shared" si="14"/>
        <v>0</v>
      </c>
      <c r="AY10" s="38"/>
      <c r="AZ10" s="43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</row>
    <row r="11" s="33" customFormat="1" ht="36" customHeight="1" spans="1:235">
      <c r="A11" s="34">
        <v>2101101</v>
      </c>
      <c r="B11" s="34" t="s">
        <v>95</v>
      </c>
      <c r="C11" s="36">
        <f t="shared" si="2"/>
        <v>91328</v>
      </c>
      <c r="D11" s="36">
        <f t="shared" si="3"/>
        <v>91328</v>
      </c>
      <c r="E11" s="36">
        <f t="shared" si="4"/>
        <v>0</v>
      </c>
      <c r="F11" s="38"/>
      <c r="G11" s="36">
        <f t="shared" si="5"/>
        <v>0</v>
      </c>
      <c r="H11" s="38"/>
      <c r="I11" s="38"/>
      <c r="J11" s="38"/>
      <c r="K11" s="38"/>
      <c r="L11" s="36">
        <f t="shared" si="6"/>
        <v>91328</v>
      </c>
      <c r="M11" s="38"/>
      <c r="N11" s="38">
        <v>80604</v>
      </c>
      <c r="O11" s="36">
        <f t="shared" si="7"/>
        <v>10724</v>
      </c>
      <c r="P11" s="38">
        <v>2687</v>
      </c>
      <c r="Q11" s="38">
        <v>6717</v>
      </c>
      <c r="R11" s="38">
        <v>1320</v>
      </c>
      <c r="S11" s="38"/>
      <c r="T11" s="38"/>
      <c r="U11" s="38"/>
      <c r="V11" s="36">
        <f t="shared" si="8"/>
        <v>0</v>
      </c>
      <c r="W11" s="40">
        <f t="shared" si="9"/>
        <v>0</v>
      </c>
      <c r="X11" s="38"/>
      <c r="Y11" s="36">
        <f t="shared" si="10"/>
        <v>0</v>
      </c>
      <c r="Z11" s="38"/>
      <c r="AA11" s="38"/>
      <c r="AB11" s="38"/>
      <c r="AC11" s="38"/>
      <c r="AD11" s="36">
        <f t="shared" si="11"/>
        <v>0</v>
      </c>
      <c r="AE11" s="38"/>
      <c r="AF11" s="38"/>
      <c r="AG11" s="36">
        <f t="shared" si="12"/>
        <v>0</v>
      </c>
      <c r="AH11" s="38"/>
      <c r="AI11" s="38"/>
      <c r="AJ11" s="38"/>
      <c r="AK11" s="38"/>
      <c r="AL11" s="38"/>
      <c r="AM11" s="38"/>
      <c r="AN11" s="36">
        <f t="shared" si="13"/>
        <v>0</v>
      </c>
      <c r="AO11" s="38"/>
      <c r="AP11" s="38"/>
      <c r="AQ11" s="38"/>
      <c r="AR11" s="38"/>
      <c r="AS11" s="38"/>
      <c r="AT11" s="38"/>
      <c r="AU11" s="38"/>
      <c r="AV11" s="38"/>
      <c r="AW11" s="38"/>
      <c r="AX11" s="36">
        <f t="shared" si="14"/>
        <v>0</v>
      </c>
      <c r="AY11" s="38"/>
      <c r="AZ11" s="43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</row>
    <row r="12" s="33" customFormat="1" ht="36" customHeight="1" spans="1:235">
      <c r="A12" s="34">
        <v>2101102</v>
      </c>
      <c r="B12" s="34" t="s">
        <v>96</v>
      </c>
      <c r="C12" s="36">
        <f t="shared" si="2"/>
        <v>110807</v>
      </c>
      <c r="D12" s="36">
        <f t="shared" si="3"/>
        <v>0</v>
      </c>
      <c r="E12" s="36">
        <f t="shared" si="4"/>
        <v>0</v>
      </c>
      <c r="F12" s="38"/>
      <c r="G12" s="36">
        <f t="shared" si="5"/>
        <v>0</v>
      </c>
      <c r="H12" s="38"/>
      <c r="I12" s="38"/>
      <c r="J12" s="38"/>
      <c r="K12" s="38"/>
      <c r="L12" s="36">
        <f t="shared" si="6"/>
        <v>0</v>
      </c>
      <c r="M12" s="38"/>
      <c r="N12" s="38"/>
      <c r="O12" s="36">
        <f t="shared" si="7"/>
        <v>0</v>
      </c>
      <c r="P12" s="38"/>
      <c r="Q12" s="38"/>
      <c r="R12" s="38"/>
      <c r="S12" s="38"/>
      <c r="T12" s="38"/>
      <c r="U12" s="38"/>
      <c r="V12" s="36">
        <f t="shared" si="8"/>
        <v>110807</v>
      </c>
      <c r="W12" s="40">
        <f t="shared" si="9"/>
        <v>0</v>
      </c>
      <c r="X12" s="38"/>
      <c r="Y12" s="36">
        <f t="shared" si="10"/>
        <v>0</v>
      </c>
      <c r="Z12" s="38"/>
      <c r="AA12" s="38"/>
      <c r="AB12" s="38"/>
      <c r="AC12" s="38"/>
      <c r="AD12" s="36">
        <f t="shared" si="11"/>
        <v>110807</v>
      </c>
      <c r="AE12" s="38"/>
      <c r="AF12" s="38">
        <v>97188</v>
      </c>
      <c r="AG12" s="36">
        <f t="shared" si="12"/>
        <v>13619</v>
      </c>
      <c r="AH12" s="38">
        <v>3240</v>
      </c>
      <c r="AI12" s="38">
        <v>8099</v>
      </c>
      <c r="AJ12" s="38">
        <v>2280</v>
      </c>
      <c r="AK12" s="38"/>
      <c r="AL12" s="38"/>
      <c r="AM12" s="38"/>
      <c r="AN12" s="36">
        <f t="shared" si="13"/>
        <v>0</v>
      </c>
      <c r="AO12" s="38"/>
      <c r="AP12" s="38"/>
      <c r="AQ12" s="38"/>
      <c r="AR12" s="38"/>
      <c r="AS12" s="38"/>
      <c r="AT12" s="38"/>
      <c r="AU12" s="38"/>
      <c r="AV12" s="38"/>
      <c r="AW12" s="38"/>
      <c r="AX12" s="36">
        <f t="shared" si="14"/>
        <v>0</v>
      </c>
      <c r="AY12" s="38"/>
      <c r="AZ12" s="43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</row>
    <row r="13" s="33" customFormat="1" ht="36" customHeight="1" spans="1:235">
      <c r="A13" s="34">
        <v>2210201</v>
      </c>
      <c r="B13" s="34" t="s">
        <v>97</v>
      </c>
      <c r="C13" s="36">
        <f t="shared" si="2"/>
        <v>347391</v>
      </c>
      <c r="D13" s="36">
        <f t="shared" si="3"/>
        <v>161208</v>
      </c>
      <c r="E13" s="36">
        <f t="shared" si="4"/>
        <v>0</v>
      </c>
      <c r="F13" s="38"/>
      <c r="G13" s="36">
        <f t="shared" si="5"/>
        <v>0</v>
      </c>
      <c r="H13" s="38"/>
      <c r="I13" s="38"/>
      <c r="J13" s="38"/>
      <c r="K13" s="38"/>
      <c r="L13" s="36">
        <f t="shared" si="6"/>
        <v>0</v>
      </c>
      <c r="M13" s="38"/>
      <c r="N13" s="38"/>
      <c r="O13" s="36">
        <f t="shared" si="7"/>
        <v>0</v>
      </c>
      <c r="P13" s="38"/>
      <c r="Q13" s="38"/>
      <c r="R13" s="38"/>
      <c r="S13" s="38"/>
      <c r="T13" s="38">
        <v>161208</v>
      </c>
      <c r="U13" s="38"/>
      <c r="V13" s="36">
        <f t="shared" si="8"/>
        <v>186183</v>
      </c>
      <c r="W13" s="40">
        <f t="shared" si="9"/>
        <v>0</v>
      </c>
      <c r="X13" s="38"/>
      <c r="Y13" s="36">
        <f t="shared" si="10"/>
        <v>0</v>
      </c>
      <c r="Z13" s="38"/>
      <c r="AA13" s="38"/>
      <c r="AB13" s="38"/>
      <c r="AC13" s="38"/>
      <c r="AD13" s="36">
        <f t="shared" si="11"/>
        <v>0</v>
      </c>
      <c r="AE13" s="38"/>
      <c r="AF13" s="38"/>
      <c r="AG13" s="36">
        <f t="shared" si="12"/>
        <v>0</v>
      </c>
      <c r="AH13" s="38"/>
      <c r="AI13" s="38"/>
      <c r="AJ13" s="38"/>
      <c r="AK13" s="38"/>
      <c r="AL13" s="38">
        <v>186183</v>
      </c>
      <c r="AM13" s="38"/>
      <c r="AN13" s="36">
        <f t="shared" si="13"/>
        <v>0</v>
      </c>
      <c r="AO13" s="38"/>
      <c r="AP13" s="38"/>
      <c r="AQ13" s="38"/>
      <c r="AR13" s="38"/>
      <c r="AS13" s="38"/>
      <c r="AT13" s="38"/>
      <c r="AU13" s="38"/>
      <c r="AV13" s="38"/>
      <c r="AW13" s="38"/>
      <c r="AX13" s="36">
        <f t="shared" si="14"/>
        <v>0</v>
      </c>
      <c r="AY13" s="38"/>
      <c r="AZ13" s="43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H1" workbookViewId="0">
      <selection activeCell="A7" sqref="A7:AZ13"/>
    </sheetView>
  </sheetViews>
  <sheetFormatPr defaultColWidth="9" defaultRowHeight="15.6"/>
  <cols>
    <col min="1" max="1" width="10" style="5" customWidth="1"/>
    <col min="2" max="2" width="34.1296296296296" style="6" customWidth="1"/>
    <col min="3" max="3" width="12.8796296296296" style="1" customWidth="1"/>
    <col min="4" max="5" width="13.3796296296296" style="1" customWidth="1"/>
    <col min="6" max="7" width="11.25" style="1" customWidth="1"/>
    <col min="8" max="8" width="12.5" style="1" customWidth="1"/>
    <col min="9" max="10" width="9.87962962962963" style="1" customWidth="1"/>
    <col min="11" max="11" width="11.4259259259259" style="1" customWidth="1"/>
    <col min="12" max="15" width="11.6296296296296" style="1" customWidth="1"/>
    <col min="16" max="16" width="9.37962962962963" style="1" customWidth="1"/>
    <col min="17" max="17" width="9.87962962962963" style="1" customWidth="1"/>
    <col min="18" max="18" width="10.25" style="1" customWidth="1"/>
    <col min="19" max="19" width="10.1296296296296" style="1" customWidth="1"/>
    <col min="20" max="20" width="11.1296296296296" style="1" customWidth="1"/>
    <col min="21" max="21" width="10.75" style="1" customWidth="1"/>
    <col min="22" max="50" width="12.1296296296296" style="1" customWidth="1"/>
    <col min="51" max="214" width="8.75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15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.1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.1" customHeight="1" spans="1:52">
      <c r="A7" s="15"/>
      <c r="B7" s="16" t="s">
        <v>54</v>
      </c>
      <c r="C7" s="17">
        <f>C8+C9+C10+C11+C12+C13</f>
        <v>5591184</v>
      </c>
      <c r="D7" s="17">
        <f t="shared" ref="D7:AY7" si="0">D8+D9+D10+D11+D12+D13</f>
        <v>1626464</v>
      </c>
      <c r="E7" s="17">
        <f t="shared" si="0"/>
        <v>1248454</v>
      </c>
      <c r="F7" s="17">
        <f t="shared" si="0"/>
        <v>589985</v>
      </c>
      <c r="G7" s="17">
        <f t="shared" si="0"/>
        <v>609304</v>
      </c>
      <c r="H7" s="17">
        <f t="shared" si="0"/>
        <v>496104</v>
      </c>
      <c r="I7" s="17">
        <f t="shared" si="0"/>
        <v>34000</v>
      </c>
      <c r="J7" s="17">
        <f t="shared" si="0"/>
        <v>79200</v>
      </c>
      <c r="K7" s="17">
        <f t="shared" si="0"/>
        <v>49165</v>
      </c>
      <c r="L7" s="17">
        <f t="shared" si="0"/>
        <v>247680</v>
      </c>
      <c r="M7" s="17">
        <f t="shared" si="0"/>
        <v>173773</v>
      </c>
      <c r="N7" s="17">
        <f t="shared" si="0"/>
        <v>65165</v>
      </c>
      <c r="O7" s="17">
        <f t="shared" si="0"/>
        <v>8742</v>
      </c>
      <c r="P7" s="17">
        <f t="shared" si="0"/>
        <v>2172</v>
      </c>
      <c r="Q7" s="17">
        <f t="shared" si="0"/>
        <v>5430</v>
      </c>
      <c r="R7" s="17">
        <f t="shared" si="0"/>
        <v>1140</v>
      </c>
      <c r="S7" s="17">
        <f t="shared" si="0"/>
        <v>0</v>
      </c>
      <c r="T7" s="17">
        <f t="shared" si="0"/>
        <v>130330</v>
      </c>
      <c r="U7" s="17">
        <f t="shared" si="0"/>
        <v>0</v>
      </c>
      <c r="V7" s="17">
        <f t="shared" si="0"/>
        <v>3088824</v>
      </c>
      <c r="W7" s="17">
        <f t="shared" si="0"/>
        <v>2368740</v>
      </c>
      <c r="X7" s="17">
        <f t="shared" si="0"/>
        <v>1148184</v>
      </c>
      <c r="Y7" s="17">
        <f t="shared" si="0"/>
        <v>1124874</v>
      </c>
      <c r="Z7" s="17">
        <f t="shared" si="0"/>
        <v>920424</v>
      </c>
      <c r="AA7" s="17">
        <f t="shared" si="0"/>
        <v>65250</v>
      </c>
      <c r="AB7" s="17">
        <f t="shared" si="0"/>
        <v>139200</v>
      </c>
      <c r="AC7" s="17">
        <f t="shared" si="0"/>
        <v>95682</v>
      </c>
      <c r="AD7" s="17">
        <f t="shared" si="0"/>
        <v>471852</v>
      </c>
      <c r="AE7" s="17">
        <f t="shared" si="0"/>
        <v>330976</v>
      </c>
      <c r="AF7" s="17">
        <f t="shared" si="0"/>
        <v>124116</v>
      </c>
      <c r="AG7" s="17">
        <f t="shared" si="0"/>
        <v>16760</v>
      </c>
      <c r="AH7" s="17">
        <f t="shared" si="0"/>
        <v>4137</v>
      </c>
      <c r="AI7" s="17">
        <f t="shared" si="0"/>
        <v>10343</v>
      </c>
      <c r="AJ7" s="17">
        <f t="shared" si="0"/>
        <v>2280</v>
      </c>
      <c r="AK7" s="17">
        <f t="shared" si="0"/>
        <v>0</v>
      </c>
      <c r="AL7" s="17">
        <f t="shared" si="0"/>
        <v>248232</v>
      </c>
      <c r="AM7" s="17">
        <f t="shared" si="0"/>
        <v>0</v>
      </c>
      <c r="AN7" s="17">
        <f t="shared" si="0"/>
        <v>856456</v>
      </c>
      <c r="AO7" s="17">
        <f t="shared" si="0"/>
        <v>100000</v>
      </c>
      <c r="AP7" s="17">
        <f t="shared" si="0"/>
        <v>500000</v>
      </c>
      <c r="AQ7" s="17">
        <f t="shared" si="0"/>
        <v>656030</v>
      </c>
      <c r="AR7" s="17">
        <f t="shared" si="0"/>
        <v>37856</v>
      </c>
      <c r="AS7" s="17">
        <f t="shared" si="0"/>
        <v>135000</v>
      </c>
      <c r="AT7" s="17">
        <f t="shared" si="0"/>
        <v>0</v>
      </c>
      <c r="AU7" s="17">
        <f t="shared" si="0"/>
        <v>0</v>
      </c>
      <c r="AV7" s="17">
        <f t="shared" si="0"/>
        <v>27570</v>
      </c>
      <c r="AW7" s="17">
        <f t="shared" si="0"/>
        <v>0</v>
      </c>
      <c r="AX7" s="17">
        <f t="shared" si="0"/>
        <v>19440</v>
      </c>
      <c r="AY7" s="17">
        <f t="shared" si="0"/>
        <v>19440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2104910</v>
      </c>
      <c r="D8" s="17">
        <f t="shared" ref="D8:D13" si="2">E8+L8+T8+U8</f>
        <v>1248454</v>
      </c>
      <c r="E8" s="17">
        <f t="shared" ref="E8:E13" si="3">F8+G8+K8</f>
        <v>1248454</v>
      </c>
      <c r="F8" s="19">
        <v>589985</v>
      </c>
      <c r="G8" s="17">
        <f t="shared" ref="G8:G13" si="4">H8+I8+J8</f>
        <v>609304</v>
      </c>
      <c r="H8" s="19">
        <v>496104</v>
      </c>
      <c r="I8" s="19">
        <v>34000</v>
      </c>
      <c r="J8" s="19">
        <v>79200</v>
      </c>
      <c r="K8" s="19">
        <v>49165</v>
      </c>
      <c r="L8" s="17">
        <f t="shared" ref="L8:L13" si="5">M8+N8+O8</f>
        <v>0</v>
      </c>
      <c r="M8" s="19"/>
      <c r="N8" s="19"/>
      <c r="O8" s="17">
        <f t="shared" ref="O8:O13" si="6">P8+Q8+R8+S8</f>
        <v>0</v>
      </c>
      <c r="P8" s="19"/>
      <c r="Q8" s="19"/>
      <c r="R8" s="19"/>
      <c r="S8" s="19"/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856456</v>
      </c>
      <c r="AO8" s="19">
        <v>100000</v>
      </c>
      <c r="AP8" s="19">
        <v>500000</v>
      </c>
      <c r="AQ8" s="19">
        <v>656030</v>
      </c>
      <c r="AR8" s="19">
        <v>37856</v>
      </c>
      <c r="AS8" s="19">
        <v>135000</v>
      </c>
      <c r="AT8" s="19"/>
      <c r="AU8" s="19"/>
      <c r="AV8" s="19">
        <v>27570</v>
      </c>
      <c r="AW8" s="19"/>
      <c r="AX8" s="17">
        <f t="shared" ref="AX8:AX13" si="13">AY8</f>
        <v>0</v>
      </c>
      <c r="AY8" s="19"/>
      <c r="AZ8" s="25"/>
    </row>
    <row r="9" ht="36" customHeight="1" spans="1:52">
      <c r="A9" s="15">
        <v>2010350</v>
      </c>
      <c r="B9" s="15" t="s">
        <v>93</v>
      </c>
      <c r="C9" s="17">
        <f t="shared" si="1"/>
        <v>2388180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2368740</v>
      </c>
      <c r="W9" s="22">
        <f t="shared" si="8"/>
        <v>2368740</v>
      </c>
      <c r="X9" s="19">
        <v>1148184</v>
      </c>
      <c r="Y9" s="17">
        <f t="shared" si="9"/>
        <v>1124874</v>
      </c>
      <c r="Z9" s="19">
        <v>920424</v>
      </c>
      <c r="AA9" s="19">
        <v>65250</v>
      </c>
      <c r="AB9" s="19">
        <v>139200</v>
      </c>
      <c r="AC9" s="19">
        <v>95682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/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19440</v>
      </c>
      <c r="AY9" s="19">
        <v>19440</v>
      </c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504749</v>
      </c>
      <c r="D10" s="17">
        <f t="shared" si="2"/>
        <v>173773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173773</v>
      </c>
      <c r="M10" s="19">
        <v>173773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330976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330976</v>
      </c>
      <c r="AE10" s="19">
        <v>330976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73907</v>
      </c>
      <c r="D11" s="17">
        <f t="shared" si="2"/>
        <v>73907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73907</v>
      </c>
      <c r="M11" s="19"/>
      <c r="N11" s="19">
        <v>65165</v>
      </c>
      <c r="O11" s="17">
        <f t="shared" si="6"/>
        <v>8742</v>
      </c>
      <c r="P11" s="19">
        <v>2172</v>
      </c>
      <c r="Q11" s="19">
        <v>5430</v>
      </c>
      <c r="R11" s="19">
        <v>1140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140876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140876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140876</v>
      </c>
      <c r="AE12" s="19"/>
      <c r="AF12" s="19">
        <v>124116</v>
      </c>
      <c r="AG12" s="17">
        <f t="shared" si="11"/>
        <v>16760</v>
      </c>
      <c r="AH12" s="19">
        <v>4137</v>
      </c>
      <c r="AI12" s="19">
        <v>10343</v>
      </c>
      <c r="AJ12" s="19">
        <v>2280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378562</v>
      </c>
      <c r="D13" s="17">
        <f t="shared" si="2"/>
        <v>130330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130330</v>
      </c>
      <c r="U13" s="19"/>
      <c r="V13" s="17">
        <f t="shared" si="7"/>
        <v>248232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248232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>C8+C9+C10+C11+C12+C13</f>
        <v>6130120</v>
      </c>
      <c r="D7" s="17">
        <f t="shared" ref="D7:AY7" si="0">D8+D9+D10+D11+D12+D13</f>
        <v>1955285</v>
      </c>
      <c r="E7" s="17">
        <f t="shared" si="0"/>
        <v>1500652</v>
      </c>
      <c r="F7" s="17">
        <f t="shared" si="0"/>
        <v>729504</v>
      </c>
      <c r="G7" s="17">
        <f t="shared" si="0"/>
        <v>710356</v>
      </c>
      <c r="H7" s="17">
        <f t="shared" si="0"/>
        <v>576006</v>
      </c>
      <c r="I7" s="17">
        <f t="shared" si="0"/>
        <v>40750</v>
      </c>
      <c r="J7" s="17">
        <f t="shared" si="0"/>
        <v>93600</v>
      </c>
      <c r="K7" s="17">
        <f t="shared" si="0"/>
        <v>60792</v>
      </c>
      <c r="L7" s="17">
        <f t="shared" si="0"/>
        <v>297972</v>
      </c>
      <c r="M7" s="17">
        <f t="shared" si="0"/>
        <v>208882</v>
      </c>
      <c r="N7" s="17">
        <f t="shared" si="0"/>
        <v>78331</v>
      </c>
      <c r="O7" s="17">
        <f t="shared" si="0"/>
        <v>10759</v>
      </c>
      <c r="P7" s="17">
        <f t="shared" si="0"/>
        <v>2611</v>
      </c>
      <c r="Q7" s="17">
        <f t="shared" si="0"/>
        <v>6528</v>
      </c>
      <c r="R7" s="17">
        <f t="shared" si="0"/>
        <v>1620</v>
      </c>
      <c r="S7" s="17">
        <f t="shared" si="0"/>
        <v>0</v>
      </c>
      <c r="T7" s="17">
        <f t="shared" si="0"/>
        <v>156661</v>
      </c>
      <c r="U7" s="17">
        <f t="shared" si="0"/>
        <v>0</v>
      </c>
      <c r="V7" s="17">
        <f t="shared" si="0"/>
        <v>3242655</v>
      </c>
      <c r="W7" s="17">
        <f t="shared" si="0"/>
        <v>2414392</v>
      </c>
      <c r="X7" s="17">
        <f t="shared" si="0"/>
        <v>1162608</v>
      </c>
      <c r="Y7" s="17">
        <f t="shared" si="0"/>
        <v>1154900</v>
      </c>
      <c r="Z7" s="17">
        <f t="shared" si="0"/>
        <v>936900</v>
      </c>
      <c r="AA7" s="17">
        <f t="shared" si="0"/>
        <v>68000</v>
      </c>
      <c r="AB7" s="17">
        <f t="shared" si="0"/>
        <v>150000</v>
      </c>
      <c r="AC7" s="17">
        <f t="shared" si="0"/>
        <v>96884</v>
      </c>
      <c r="AD7" s="17">
        <f t="shared" si="0"/>
        <v>494230</v>
      </c>
      <c r="AE7" s="17">
        <f t="shared" si="0"/>
        <v>346584</v>
      </c>
      <c r="AF7" s="17">
        <f t="shared" si="0"/>
        <v>129802</v>
      </c>
      <c r="AG7" s="17">
        <f t="shared" si="0"/>
        <v>17844</v>
      </c>
      <c r="AH7" s="17">
        <f t="shared" si="0"/>
        <v>4327</v>
      </c>
      <c r="AI7" s="17">
        <f t="shared" si="0"/>
        <v>10817</v>
      </c>
      <c r="AJ7" s="17">
        <f t="shared" si="0"/>
        <v>2700</v>
      </c>
      <c r="AK7" s="17">
        <f t="shared" si="0"/>
        <v>0</v>
      </c>
      <c r="AL7" s="17">
        <f t="shared" si="0"/>
        <v>251941</v>
      </c>
      <c r="AM7" s="17">
        <f t="shared" si="0"/>
        <v>82092</v>
      </c>
      <c r="AN7" s="17">
        <f t="shared" si="0"/>
        <v>919460</v>
      </c>
      <c r="AO7" s="17">
        <f t="shared" si="0"/>
        <v>200000</v>
      </c>
      <c r="AP7" s="17">
        <f t="shared" si="0"/>
        <v>500000</v>
      </c>
      <c r="AQ7" s="17">
        <f t="shared" si="0"/>
        <v>689900</v>
      </c>
      <c r="AR7" s="17">
        <f t="shared" si="0"/>
        <v>40860</v>
      </c>
      <c r="AS7" s="17">
        <f t="shared" si="0"/>
        <v>159000</v>
      </c>
      <c r="AT7" s="17">
        <f t="shared" si="0"/>
        <v>0</v>
      </c>
      <c r="AU7" s="17">
        <f t="shared" si="0"/>
        <v>0</v>
      </c>
      <c r="AV7" s="17">
        <f t="shared" si="0"/>
        <v>29700</v>
      </c>
      <c r="AW7" s="17">
        <f t="shared" si="0"/>
        <v>0</v>
      </c>
      <c r="AX7" s="17">
        <f t="shared" si="0"/>
        <v>12720</v>
      </c>
      <c r="AY7" s="17">
        <f t="shared" si="0"/>
        <v>12720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2420112</v>
      </c>
      <c r="D8" s="17">
        <f t="shared" ref="D8:D13" si="2">E8+L8+T8+U8</f>
        <v>1500652</v>
      </c>
      <c r="E8" s="17">
        <f t="shared" ref="E8:E13" si="3">F8+G8+K8</f>
        <v>1500652</v>
      </c>
      <c r="F8" s="19">
        <v>729504</v>
      </c>
      <c r="G8" s="17">
        <f t="shared" ref="G8:G13" si="4">H8+I8+J8</f>
        <v>710356</v>
      </c>
      <c r="H8" s="19">
        <v>576006</v>
      </c>
      <c r="I8" s="19">
        <v>40750</v>
      </c>
      <c r="J8" s="19">
        <v>93600</v>
      </c>
      <c r="K8" s="19">
        <v>60792</v>
      </c>
      <c r="L8" s="17">
        <f t="shared" ref="L8:L13" si="5">M8+N8+O8</f>
        <v>0</v>
      </c>
      <c r="M8" s="19"/>
      <c r="N8" s="19"/>
      <c r="O8" s="17">
        <f t="shared" ref="O8:O13" si="6">P8+Q8+R8+S8</f>
        <v>0</v>
      </c>
      <c r="P8" s="19"/>
      <c r="Q8" s="19"/>
      <c r="R8" s="19"/>
      <c r="S8" s="19"/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919460</v>
      </c>
      <c r="AO8" s="19">
        <v>200000</v>
      </c>
      <c r="AP8" s="19">
        <v>500000</v>
      </c>
      <c r="AQ8" s="19">
        <v>689900</v>
      </c>
      <c r="AR8" s="19">
        <v>40860</v>
      </c>
      <c r="AS8" s="19">
        <v>159000</v>
      </c>
      <c r="AT8" s="19"/>
      <c r="AU8" s="19"/>
      <c r="AV8" s="19">
        <v>29700</v>
      </c>
      <c r="AW8" s="19"/>
      <c r="AX8" s="17">
        <f t="shared" ref="AX8:AX13" si="13">AY8</f>
        <v>0</v>
      </c>
      <c r="AY8" s="19"/>
      <c r="AZ8" s="25"/>
    </row>
    <row r="9" ht="36" customHeight="1" spans="1:52">
      <c r="A9" s="15">
        <v>2010350</v>
      </c>
      <c r="B9" s="15" t="s">
        <v>93</v>
      </c>
      <c r="C9" s="17">
        <f t="shared" si="1"/>
        <v>2509204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2496484</v>
      </c>
      <c r="W9" s="22">
        <f t="shared" si="8"/>
        <v>2414392</v>
      </c>
      <c r="X9" s="19">
        <v>1162608</v>
      </c>
      <c r="Y9" s="17">
        <f t="shared" si="9"/>
        <v>1154900</v>
      </c>
      <c r="Z9" s="19">
        <v>936900</v>
      </c>
      <c r="AA9" s="19">
        <v>68000</v>
      </c>
      <c r="AB9" s="19">
        <v>150000</v>
      </c>
      <c r="AC9" s="19">
        <v>96884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>
        <v>82092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12720</v>
      </c>
      <c r="AY9" s="19">
        <v>12720</v>
      </c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555466</v>
      </c>
      <c r="D10" s="17">
        <f t="shared" si="2"/>
        <v>208882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208882</v>
      </c>
      <c r="M10" s="19">
        <v>208882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346584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346584</v>
      </c>
      <c r="AE10" s="19">
        <v>346584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89090</v>
      </c>
      <c r="D11" s="17">
        <f t="shared" si="2"/>
        <v>89090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89090</v>
      </c>
      <c r="M11" s="19"/>
      <c r="N11" s="19">
        <v>78331</v>
      </c>
      <c r="O11" s="17">
        <f t="shared" si="6"/>
        <v>10759</v>
      </c>
      <c r="P11" s="19">
        <v>2611</v>
      </c>
      <c r="Q11" s="19">
        <v>6528</v>
      </c>
      <c r="R11" s="19">
        <v>1620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147646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147646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147646</v>
      </c>
      <c r="AE12" s="19"/>
      <c r="AF12" s="19">
        <v>129802</v>
      </c>
      <c r="AG12" s="17">
        <f t="shared" si="11"/>
        <v>17844</v>
      </c>
      <c r="AH12" s="19">
        <v>4327</v>
      </c>
      <c r="AI12" s="19">
        <v>10817</v>
      </c>
      <c r="AJ12" s="19">
        <v>2700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408602</v>
      </c>
      <c r="D13" s="17">
        <f t="shared" si="2"/>
        <v>156661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156661</v>
      </c>
      <c r="U13" s="19"/>
      <c r="V13" s="17">
        <f t="shared" si="7"/>
        <v>251941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251941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H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 t="shared" ref="C7:W7" si="0">C8+C9+C10+C11+C12+C13</f>
        <v>5622883</v>
      </c>
      <c r="D7" s="17">
        <f t="shared" si="0"/>
        <v>1926609</v>
      </c>
      <c r="E7" s="17">
        <f t="shared" si="0"/>
        <v>1477437</v>
      </c>
      <c r="F7" s="17">
        <f t="shared" si="0"/>
        <v>713724</v>
      </c>
      <c r="G7" s="17">
        <f t="shared" si="0"/>
        <v>704236</v>
      </c>
      <c r="H7" s="17">
        <f t="shared" si="0"/>
        <v>577086</v>
      </c>
      <c r="I7" s="17">
        <f t="shared" si="0"/>
        <v>40750</v>
      </c>
      <c r="J7" s="17">
        <f t="shared" si="0"/>
        <v>86400</v>
      </c>
      <c r="K7" s="17">
        <f t="shared" si="0"/>
        <v>59477</v>
      </c>
      <c r="L7" s="17">
        <f t="shared" si="0"/>
        <v>294275</v>
      </c>
      <c r="M7" s="17">
        <f t="shared" si="0"/>
        <v>206530</v>
      </c>
      <c r="N7" s="17">
        <f t="shared" si="0"/>
        <v>77449</v>
      </c>
      <c r="O7" s="17">
        <f t="shared" si="0"/>
        <v>10296</v>
      </c>
      <c r="P7" s="17">
        <f t="shared" si="0"/>
        <v>2582</v>
      </c>
      <c r="Q7" s="17">
        <f t="shared" si="0"/>
        <v>6454</v>
      </c>
      <c r="R7" s="17">
        <f t="shared" si="0"/>
        <v>1260</v>
      </c>
      <c r="S7" s="17">
        <f t="shared" si="0"/>
        <v>0</v>
      </c>
      <c r="T7" s="17">
        <f t="shared" si="0"/>
        <v>154897</v>
      </c>
      <c r="U7" s="17">
        <f t="shared" si="0"/>
        <v>0</v>
      </c>
      <c r="V7" s="17">
        <f t="shared" si="0"/>
        <v>2799419</v>
      </c>
      <c r="W7" s="17">
        <f t="shared" si="0"/>
        <v>2027297</v>
      </c>
      <c r="X7" s="17">
        <f t="shared" ref="X7:AY7" si="1">X8+X9+X10+X11+X12+X13</f>
        <v>975420</v>
      </c>
      <c r="Y7" s="17">
        <f t="shared" si="1"/>
        <v>970592</v>
      </c>
      <c r="Z7" s="17">
        <f t="shared" si="1"/>
        <v>784992</v>
      </c>
      <c r="AA7" s="17">
        <f t="shared" si="1"/>
        <v>56000</v>
      </c>
      <c r="AB7" s="17">
        <f t="shared" si="1"/>
        <v>129600</v>
      </c>
      <c r="AC7" s="17">
        <f t="shared" si="1"/>
        <v>81285</v>
      </c>
      <c r="AD7" s="17">
        <f t="shared" si="1"/>
        <v>432089</v>
      </c>
      <c r="AE7" s="17">
        <f t="shared" si="1"/>
        <v>303173</v>
      </c>
      <c r="AF7" s="17">
        <f t="shared" si="1"/>
        <v>113352</v>
      </c>
      <c r="AG7" s="17">
        <f t="shared" si="1"/>
        <v>15564</v>
      </c>
      <c r="AH7" s="17">
        <f t="shared" si="1"/>
        <v>3778</v>
      </c>
      <c r="AI7" s="17">
        <f t="shared" si="1"/>
        <v>9446</v>
      </c>
      <c r="AJ7" s="17">
        <f t="shared" si="1"/>
        <v>2340</v>
      </c>
      <c r="AK7" s="17">
        <f t="shared" si="1"/>
        <v>0</v>
      </c>
      <c r="AL7" s="17">
        <f t="shared" si="1"/>
        <v>211249</v>
      </c>
      <c r="AM7" s="17">
        <f t="shared" si="1"/>
        <v>128784</v>
      </c>
      <c r="AN7" s="17">
        <f t="shared" si="1"/>
        <v>893615</v>
      </c>
      <c r="AO7" s="17">
        <f t="shared" si="1"/>
        <v>100000</v>
      </c>
      <c r="AP7" s="17">
        <f t="shared" si="1"/>
        <v>500000</v>
      </c>
      <c r="AQ7" s="17">
        <f t="shared" si="1"/>
        <v>672000</v>
      </c>
      <c r="AR7" s="17">
        <f t="shared" si="1"/>
        <v>36615</v>
      </c>
      <c r="AS7" s="17">
        <f t="shared" si="1"/>
        <v>159000</v>
      </c>
      <c r="AT7" s="17">
        <f t="shared" si="1"/>
        <v>0</v>
      </c>
      <c r="AU7" s="17">
        <f t="shared" si="1"/>
        <v>0</v>
      </c>
      <c r="AV7" s="17">
        <f t="shared" si="1"/>
        <v>26000</v>
      </c>
      <c r="AW7" s="17">
        <f t="shared" si="1"/>
        <v>0</v>
      </c>
      <c r="AX7" s="17">
        <f t="shared" si="1"/>
        <v>3240</v>
      </c>
      <c r="AY7" s="17">
        <f t="shared" si="1"/>
        <v>3240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2">D8+V8+AN8+AX8</f>
        <v>2371052</v>
      </c>
      <c r="D8" s="17">
        <f t="shared" ref="D8:D13" si="3">E8+L8+T8+U8</f>
        <v>1477437</v>
      </c>
      <c r="E8" s="17">
        <f t="shared" ref="E8:E13" si="4">F8+G8+K8</f>
        <v>1477437</v>
      </c>
      <c r="F8" s="19">
        <v>713724</v>
      </c>
      <c r="G8" s="17">
        <f t="shared" ref="G8:G13" si="5">H8+I8+J8</f>
        <v>704236</v>
      </c>
      <c r="H8" s="19">
        <v>577086</v>
      </c>
      <c r="I8" s="19">
        <v>40750</v>
      </c>
      <c r="J8" s="19">
        <v>86400</v>
      </c>
      <c r="K8" s="19">
        <v>59477</v>
      </c>
      <c r="L8" s="17">
        <f t="shared" ref="L8:L13" si="6">M8+N8+O8</f>
        <v>0</v>
      </c>
      <c r="M8" s="19"/>
      <c r="N8" s="19"/>
      <c r="O8" s="17">
        <f t="shared" ref="O8:O13" si="7">P8+Q8+R8+S8</f>
        <v>0</v>
      </c>
      <c r="P8" s="19"/>
      <c r="Q8" s="19"/>
      <c r="R8" s="19"/>
      <c r="S8" s="19"/>
      <c r="T8" s="19"/>
      <c r="U8" s="19"/>
      <c r="V8" s="17">
        <f t="shared" ref="V8:V13" si="8">W8+AD8+AL8+AM8</f>
        <v>0</v>
      </c>
      <c r="W8" s="22">
        <f t="shared" ref="W8:W13" si="9">X8+Y8+AC8</f>
        <v>0</v>
      </c>
      <c r="X8" s="19"/>
      <c r="Y8" s="17">
        <f t="shared" ref="Y8:Y13" si="10">Z8+AA8+AB8</f>
        <v>0</v>
      </c>
      <c r="Z8" s="19"/>
      <c r="AA8" s="19"/>
      <c r="AB8" s="19"/>
      <c r="AC8" s="19"/>
      <c r="AD8" s="17">
        <f t="shared" ref="AD8:AD13" si="11">AE8+AF8+AG8</f>
        <v>0</v>
      </c>
      <c r="AE8" s="19"/>
      <c r="AF8" s="19"/>
      <c r="AG8" s="17">
        <f t="shared" ref="AG8:AG13" si="12">AH8+AI8+AJ8+AK8</f>
        <v>0</v>
      </c>
      <c r="AH8" s="19"/>
      <c r="AI8" s="19"/>
      <c r="AJ8" s="19"/>
      <c r="AK8" s="19"/>
      <c r="AL8" s="19"/>
      <c r="AM8" s="19"/>
      <c r="AN8" s="17">
        <f t="shared" ref="AN8:AN13" si="13">AQ8+AR8+AS8+AT8+AU8+AV8+AW8</f>
        <v>893615</v>
      </c>
      <c r="AO8" s="19">
        <v>100000</v>
      </c>
      <c r="AP8" s="19">
        <v>500000</v>
      </c>
      <c r="AQ8" s="19">
        <v>672000</v>
      </c>
      <c r="AR8" s="19">
        <v>36615</v>
      </c>
      <c r="AS8" s="19">
        <v>159000</v>
      </c>
      <c r="AT8" s="19"/>
      <c r="AU8" s="19"/>
      <c r="AV8" s="19">
        <v>26000</v>
      </c>
      <c r="AW8" s="19"/>
      <c r="AX8" s="17">
        <f t="shared" ref="AX8:AX13" si="14">AY8</f>
        <v>0</v>
      </c>
      <c r="AY8" s="19"/>
      <c r="AZ8" s="25"/>
    </row>
    <row r="9" ht="36" customHeight="1" spans="1:52">
      <c r="A9" s="15">
        <v>2010350</v>
      </c>
      <c r="B9" s="15" t="s">
        <v>93</v>
      </c>
      <c r="C9" s="17">
        <f t="shared" si="2"/>
        <v>2159321</v>
      </c>
      <c r="D9" s="17">
        <f t="shared" si="3"/>
        <v>0</v>
      </c>
      <c r="E9" s="17">
        <f t="shared" si="4"/>
        <v>0</v>
      </c>
      <c r="F9" s="19"/>
      <c r="G9" s="17">
        <f t="shared" si="5"/>
        <v>0</v>
      </c>
      <c r="H9" s="19"/>
      <c r="I9" s="19"/>
      <c r="J9" s="19"/>
      <c r="K9" s="19"/>
      <c r="L9" s="17">
        <f t="shared" si="6"/>
        <v>0</v>
      </c>
      <c r="M9" s="19"/>
      <c r="N9" s="19"/>
      <c r="O9" s="17">
        <f t="shared" si="7"/>
        <v>0</v>
      </c>
      <c r="P9" s="19"/>
      <c r="Q9" s="19"/>
      <c r="R9" s="19"/>
      <c r="S9" s="19"/>
      <c r="T9" s="19"/>
      <c r="U9" s="19"/>
      <c r="V9" s="17">
        <f t="shared" si="8"/>
        <v>2156081</v>
      </c>
      <c r="W9" s="22">
        <f t="shared" si="9"/>
        <v>2027297</v>
      </c>
      <c r="X9" s="19">
        <v>975420</v>
      </c>
      <c r="Y9" s="17">
        <f t="shared" si="10"/>
        <v>970592</v>
      </c>
      <c r="Z9" s="19">
        <v>784992</v>
      </c>
      <c r="AA9" s="19">
        <v>56000</v>
      </c>
      <c r="AB9" s="19">
        <v>129600</v>
      </c>
      <c r="AC9" s="19">
        <v>81285</v>
      </c>
      <c r="AD9" s="17">
        <f t="shared" si="11"/>
        <v>0</v>
      </c>
      <c r="AE9" s="19"/>
      <c r="AF9" s="19"/>
      <c r="AG9" s="17">
        <f t="shared" si="12"/>
        <v>0</v>
      </c>
      <c r="AH9" s="19"/>
      <c r="AI9" s="19"/>
      <c r="AJ9" s="19"/>
      <c r="AK9" s="19"/>
      <c r="AL9" s="19"/>
      <c r="AM9" s="19">
        <v>128784</v>
      </c>
      <c r="AN9" s="17">
        <f t="shared" si="13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4"/>
        <v>3240</v>
      </c>
      <c r="AY9" s="19">
        <v>3240</v>
      </c>
      <c r="AZ9" s="25"/>
    </row>
    <row r="10" ht="36" customHeight="1" spans="1:52">
      <c r="A10" s="15">
        <v>2080505</v>
      </c>
      <c r="B10" s="15" t="s">
        <v>94</v>
      </c>
      <c r="C10" s="17">
        <f t="shared" si="2"/>
        <v>509703</v>
      </c>
      <c r="D10" s="17">
        <f t="shared" si="3"/>
        <v>206530</v>
      </c>
      <c r="E10" s="17">
        <f t="shared" si="4"/>
        <v>0</v>
      </c>
      <c r="F10" s="19"/>
      <c r="G10" s="17">
        <f t="shared" si="5"/>
        <v>0</v>
      </c>
      <c r="H10" s="19"/>
      <c r="I10" s="19"/>
      <c r="J10" s="19"/>
      <c r="K10" s="19"/>
      <c r="L10" s="17">
        <f t="shared" si="6"/>
        <v>206530</v>
      </c>
      <c r="M10" s="19">
        <v>206530</v>
      </c>
      <c r="N10" s="19"/>
      <c r="O10" s="17">
        <f t="shared" si="7"/>
        <v>0</v>
      </c>
      <c r="P10" s="19"/>
      <c r="Q10" s="19"/>
      <c r="R10" s="19"/>
      <c r="S10" s="19"/>
      <c r="T10" s="19"/>
      <c r="U10" s="19"/>
      <c r="V10" s="17">
        <f t="shared" si="8"/>
        <v>303173</v>
      </c>
      <c r="W10" s="22">
        <f t="shared" si="9"/>
        <v>0</v>
      </c>
      <c r="X10" s="19"/>
      <c r="Y10" s="17">
        <f t="shared" si="10"/>
        <v>0</v>
      </c>
      <c r="Z10" s="19"/>
      <c r="AA10" s="19"/>
      <c r="AB10" s="19"/>
      <c r="AC10" s="19"/>
      <c r="AD10" s="17">
        <f t="shared" si="11"/>
        <v>303173</v>
      </c>
      <c r="AE10" s="19">
        <v>303173</v>
      </c>
      <c r="AF10" s="19"/>
      <c r="AG10" s="17">
        <f t="shared" si="12"/>
        <v>0</v>
      </c>
      <c r="AH10" s="19"/>
      <c r="AI10" s="19"/>
      <c r="AJ10" s="19"/>
      <c r="AK10" s="19"/>
      <c r="AL10" s="19"/>
      <c r="AM10" s="19"/>
      <c r="AN10" s="17">
        <f t="shared" si="13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4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2"/>
        <v>87745</v>
      </c>
      <c r="D11" s="17">
        <f t="shared" si="3"/>
        <v>87745</v>
      </c>
      <c r="E11" s="17">
        <f t="shared" si="4"/>
        <v>0</v>
      </c>
      <c r="F11" s="19"/>
      <c r="G11" s="17">
        <f t="shared" si="5"/>
        <v>0</v>
      </c>
      <c r="H11" s="19"/>
      <c r="I11" s="19"/>
      <c r="J11" s="19"/>
      <c r="K11" s="19"/>
      <c r="L11" s="17">
        <f t="shared" si="6"/>
        <v>87745</v>
      </c>
      <c r="M11" s="19"/>
      <c r="N11" s="19">
        <v>77449</v>
      </c>
      <c r="O11" s="17">
        <f t="shared" si="7"/>
        <v>10296</v>
      </c>
      <c r="P11" s="19">
        <v>2582</v>
      </c>
      <c r="Q11" s="19">
        <v>6454</v>
      </c>
      <c r="R11" s="19">
        <v>1260</v>
      </c>
      <c r="S11" s="19"/>
      <c r="T11" s="19"/>
      <c r="U11" s="19"/>
      <c r="V11" s="17">
        <f t="shared" si="8"/>
        <v>0</v>
      </c>
      <c r="W11" s="22">
        <f t="shared" si="9"/>
        <v>0</v>
      </c>
      <c r="X11" s="19"/>
      <c r="Y11" s="17">
        <f t="shared" si="10"/>
        <v>0</v>
      </c>
      <c r="Z11" s="19"/>
      <c r="AA11" s="19"/>
      <c r="AB11" s="19"/>
      <c r="AC11" s="19"/>
      <c r="AD11" s="17">
        <f t="shared" si="11"/>
        <v>0</v>
      </c>
      <c r="AE11" s="19"/>
      <c r="AF11" s="19"/>
      <c r="AG11" s="17">
        <f t="shared" si="12"/>
        <v>0</v>
      </c>
      <c r="AH11" s="19"/>
      <c r="AI11" s="19"/>
      <c r="AJ11" s="19"/>
      <c r="AK11" s="19"/>
      <c r="AL11" s="19"/>
      <c r="AM11" s="19"/>
      <c r="AN11" s="17">
        <f t="shared" si="13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4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2"/>
        <v>128916</v>
      </c>
      <c r="D12" s="17">
        <f t="shared" si="3"/>
        <v>0</v>
      </c>
      <c r="E12" s="17">
        <f t="shared" si="4"/>
        <v>0</v>
      </c>
      <c r="F12" s="19"/>
      <c r="G12" s="17">
        <f t="shared" si="5"/>
        <v>0</v>
      </c>
      <c r="H12" s="19"/>
      <c r="I12" s="19"/>
      <c r="J12" s="19"/>
      <c r="K12" s="19"/>
      <c r="L12" s="17">
        <f t="shared" si="6"/>
        <v>0</v>
      </c>
      <c r="M12" s="19"/>
      <c r="N12" s="19"/>
      <c r="O12" s="17">
        <f t="shared" si="7"/>
        <v>0</v>
      </c>
      <c r="P12" s="19"/>
      <c r="Q12" s="19"/>
      <c r="R12" s="19"/>
      <c r="S12" s="19"/>
      <c r="T12" s="19"/>
      <c r="U12" s="19"/>
      <c r="V12" s="17">
        <f t="shared" si="8"/>
        <v>128916</v>
      </c>
      <c r="W12" s="22">
        <f t="shared" si="9"/>
        <v>0</v>
      </c>
      <c r="X12" s="19"/>
      <c r="Y12" s="17">
        <f t="shared" si="10"/>
        <v>0</v>
      </c>
      <c r="Z12" s="19"/>
      <c r="AA12" s="19"/>
      <c r="AB12" s="19"/>
      <c r="AC12" s="19"/>
      <c r="AD12" s="17">
        <f t="shared" si="11"/>
        <v>128916</v>
      </c>
      <c r="AE12" s="19"/>
      <c r="AF12" s="19">
        <v>113352</v>
      </c>
      <c r="AG12" s="17">
        <f t="shared" si="12"/>
        <v>15564</v>
      </c>
      <c r="AH12" s="19">
        <v>3778</v>
      </c>
      <c r="AI12" s="19">
        <v>9446</v>
      </c>
      <c r="AJ12" s="19">
        <v>2340</v>
      </c>
      <c r="AK12" s="19"/>
      <c r="AL12" s="19"/>
      <c r="AM12" s="19"/>
      <c r="AN12" s="17">
        <f t="shared" si="13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4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2"/>
        <v>366146</v>
      </c>
      <c r="D13" s="17">
        <f t="shared" si="3"/>
        <v>154897</v>
      </c>
      <c r="E13" s="17">
        <f t="shared" si="4"/>
        <v>0</v>
      </c>
      <c r="F13" s="19"/>
      <c r="G13" s="17">
        <f t="shared" si="5"/>
        <v>0</v>
      </c>
      <c r="H13" s="19"/>
      <c r="I13" s="19"/>
      <c r="J13" s="19"/>
      <c r="K13" s="19"/>
      <c r="L13" s="17">
        <f t="shared" si="6"/>
        <v>0</v>
      </c>
      <c r="M13" s="19"/>
      <c r="N13" s="19"/>
      <c r="O13" s="17">
        <f t="shared" si="7"/>
        <v>0</v>
      </c>
      <c r="P13" s="19"/>
      <c r="Q13" s="19"/>
      <c r="R13" s="19"/>
      <c r="S13" s="19"/>
      <c r="T13" s="19">
        <v>154897</v>
      </c>
      <c r="U13" s="19"/>
      <c r="V13" s="17">
        <f t="shared" si="8"/>
        <v>211249</v>
      </c>
      <c r="W13" s="22">
        <f t="shared" si="9"/>
        <v>0</v>
      </c>
      <c r="X13" s="19"/>
      <c r="Y13" s="17">
        <f t="shared" si="10"/>
        <v>0</v>
      </c>
      <c r="Z13" s="19"/>
      <c r="AA13" s="19"/>
      <c r="AB13" s="19"/>
      <c r="AC13" s="19"/>
      <c r="AD13" s="17">
        <f t="shared" si="11"/>
        <v>0</v>
      </c>
      <c r="AE13" s="19"/>
      <c r="AF13" s="19"/>
      <c r="AG13" s="17">
        <f t="shared" si="12"/>
        <v>0</v>
      </c>
      <c r="AH13" s="19"/>
      <c r="AI13" s="19"/>
      <c r="AJ13" s="19"/>
      <c r="AK13" s="19"/>
      <c r="AL13" s="19">
        <v>211249</v>
      </c>
      <c r="AM13" s="19"/>
      <c r="AN13" s="17">
        <f t="shared" si="13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4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 t="shared" ref="C7:W7" si="0">C8+C9+C10+C11+C12+C13</f>
        <v>5295350</v>
      </c>
      <c r="D7" s="17">
        <f t="shared" si="0"/>
        <v>1712941</v>
      </c>
      <c r="E7" s="17">
        <f t="shared" si="0"/>
        <v>1316500</v>
      </c>
      <c r="F7" s="17">
        <f t="shared" si="0"/>
        <v>659736</v>
      </c>
      <c r="G7" s="17">
        <f t="shared" si="0"/>
        <v>601786</v>
      </c>
      <c r="H7" s="17">
        <f t="shared" si="0"/>
        <v>479286</v>
      </c>
      <c r="I7" s="17">
        <f t="shared" si="0"/>
        <v>35500</v>
      </c>
      <c r="J7" s="17">
        <f t="shared" si="0"/>
        <v>87000</v>
      </c>
      <c r="K7" s="17">
        <f t="shared" si="0"/>
        <v>54978</v>
      </c>
      <c r="L7" s="17">
        <f t="shared" si="0"/>
        <v>259758</v>
      </c>
      <c r="M7" s="17">
        <f t="shared" si="0"/>
        <v>182244</v>
      </c>
      <c r="N7" s="17">
        <f t="shared" si="0"/>
        <v>68341</v>
      </c>
      <c r="O7" s="17">
        <f t="shared" si="0"/>
        <v>9173</v>
      </c>
      <c r="P7" s="17">
        <f t="shared" si="0"/>
        <v>2278</v>
      </c>
      <c r="Q7" s="17">
        <f t="shared" si="0"/>
        <v>5695</v>
      </c>
      <c r="R7" s="17">
        <f t="shared" si="0"/>
        <v>1200</v>
      </c>
      <c r="S7" s="17">
        <f t="shared" si="0"/>
        <v>0</v>
      </c>
      <c r="T7" s="17">
        <f t="shared" si="0"/>
        <v>136683</v>
      </c>
      <c r="U7" s="17">
        <f t="shared" si="0"/>
        <v>0</v>
      </c>
      <c r="V7" s="17">
        <f t="shared" si="0"/>
        <v>2722698</v>
      </c>
      <c r="W7" s="17">
        <f t="shared" si="0"/>
        <v>2089967</v>
      </c>
      <c r="X7" s="17">
        <f t="shared" ref="X7:AY7" si="1">X8+X9+X10+X11+X12+X13</f>
        <v>1008684</v>
      </c>
      <c r="Y7" s="17">
        <f t="shared" si="1"/>
        <v>997226</v>
      </c>
      <c r="Z7" s="17">
        <f t="shared" si="1"/>
        <v>808176</v>
      </c>
      <c r="AA7" s="17">
        <f t="shared" si="1"/>
        <v>58250</v>
      </c>
      <c r="AB7" s="17">
        <f t="shared" si="1"/>
        <v>130800</v>
      </c>
      <c r="AC7" s="17">
        <f t="shared" si="1"/>
        <v>84057</v>
      </c>
      <c r="AD7" s="17">
        <f t="shared" si="1"/>
        <v>414708</v>
      </c>
      <c r="AE7" s="17">
        <f t="shared" si="1"/>
        <v>290698</v>
      </c>
      <c r="AF7" s="17">
        <f t="shared" si="1"/>
        <v>109012</v>
      </c>
      <c r="AG7" s="17">
        <f t="shared" si="1"/>
        <v>14998</v>
      </c>
      <c r="AH7" s="17">
        <f t="shared" si="1"/>
        <v>3634</v>
      </c>
      <c r="AI7" s="17">
        <f t="shared" si="1"/>
        <v>9084</v>
      </c>
      <c r="AJ7" s="17">
        <f t="shared" si="1"/>
        <v>2280</v>
      </c>
      <c r="AK7" s="17">
        <f t="shared" si="1"/>
        <v>0</v>
      </c>
      <c r="AL7" s="17">
        <f t="shared" si="1"/>
        <v>218023</v>
      </c>
      <c r="AM7" s="17">
        <f t="shared" si="1"/>
        <v>0</v>
      </c>
      <c r="AN7" s="17">
        <f t="shared" si="1"/>
        <v>856471</v>
      </c>
      <c r="AO7" s="17">
        <f t="shared" si="1"/>
        <v>150000</v>
      </c>
      <c r="AP7" s="17">
        <f t="shared" si="1"/>
        <v>500000</v>
      </c>
      <c r="AQ7" s="17">
        <f t="shared" si="1"/>
        <v>630000</v>
      </c>
      <c r="AR7" s="17">
        <f t="shared" si="1"/>
        <v>35471</v>
      </c>
      <c r="AS7" s="17">
        <f t="shared" si="1"/>
        <v>141000</v>
      </c>
      <c r="AT7" s="17">
        <f t="shared" si="1"/>
        <v>0</v>
      </c>
      <c r="AU7" s="17">
        <f t="shared" si="1"/>
        <v>0</v>
      </c>
      <c r="AV7" s="17">
        <f t="shared" si="1"/>
        <v>50000</v>
      </c>
      <c r="AW7" s="17">
        <f t="shared" si="1"/>
        <v>0</v>
      </c>
      <c r="AX7" s="17">
        <f t="shared" si="1"/>
        <v>3240</v>
      </c>
      <c r="AY7" s="17">
        <f t="shared" si="1"/>
        <v>3240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2">D8+V8+AN8+AX8</f>
        <v>2172971</v>
      </c>
      <c r="D8" s="17">
        <f t="shared" ref="D8:D13" si="3">E8+L8+T8+U8</f>
        <v>1316500</v>
      </c>
      <c r="E8" s="17">
        <f t="shared" ref="E8:E13" si="4">F8+G8+K8</f>
        <v>1316500</v>
      </c>
      <c r="F8" s="19">
        <v>659736</v>
      </c>
      <c r="G8" s="17">
        <f t="shared" ref="G8:G13" si="5">H8+I8+J8</f>
        <v>601786</v>
      </c>
      <c r="H8" s="19">
        <v>479286</v>
      </c>
      <c r="I8" s="19">
        <v>35500</v>
      </c>
      <c r="J8" s="19">
        <v>87000</v>
      </c>
      <c r="K8" s="19">
        <v>54978</v>
      </c>
      <c r="L8" s="17">
        <f t="shared" ref="L8:L13" si="6">M8+N8+O8</f>
        <v>0</v>
      </c>
      <c r="M8" s="19"/>
      <c r="N8" s="19"/>
      <c r="O8" s="17">
        <f t="shared" ref="O8:O13" si="7">P8+Q8+R8+S8</f>
        <v>0</v>
      </c>
      <c r="P8" s="19"/>
      <c r="Q8" s="19"/>
      <c r="R8" s="19"/>
      <c r="S8" s="19"/>
      <c r="T8" s="19"/>
      <c r="U8" s="19"/>
      <c r="V8" s="17">
        <f t="shared" ref="V8:V13" si="8">W8+AD8+AL8+AM8</f>
        <v>0</v>
      </c>
      <c r="W8" s="22">
        <f t="shared" ref="W8:W13" si="9">X8+Y8+AC8</f>
        <v>0</v>
      </c>
      <c r="X8" s="19"/>
      <c r="Y8" s="17">
        <f t="shared" ref="Y8:Y13" si="10">Z8+AA8+AB8</f>
        <v>0</v>
      </c>
      <c r="Z8" s="19"/>
      <c r="AA8" s="19"/>
      <c r="AB8" s="19"/>
      <c r="AC8" s="19"/>
      <c r="AD8" s="17">
        <f t="shared" ref="AD8:AD13" si="11">AE8+AF8+AG8</f>
        <v>0</v>
      </c>
      <c r="AE8" s="19"/>
      <c r="AF8" s="19"/>
      <c r="AG8" s="17">
        <f t="shared" ref="AG8:AG13" si="12">AH8+AI8+AJ8+AK8</f>
        <v>0</v>
      </c>
      <c r="AH8" s="19"/>
      <c r="AI8" s="19"/>
      <c r="AJ8" s="19"/>
      <c r="AK8" s="19"/>
      <c r="AL8" s="19"/>
      <c r="AM8" s="19"/>
      <c r="AN8" s="17">
        <f t="shared" ref="AN8:AN13" si="13">AQ8+AR8+AS8+AT8+AU8+AV8+AW8</f>
        <v>856471</v>
      </c>
      <c r="AO8" s="19">
        <v>150000</v>
      </c>
      <c r="AP8" s="19">
        <v>500000</v>
      </c>
      <c r="AQ8" s="19">
        <v>630000</v>
      </c>
      <c r="AR8" s="19">
        <v>35471</v>
      </c>
      <c r="AS8" s="19">
        <v>141000</v>
      </c>
      <c r="AT8" s="19"/>
      <c r="AU8" s="19"/>
      <c r="AV8" s="19">
        <v>50000</v>
      </c>
      <c r="AW8" s="19"/>
      <c r="AX8" s="17">
        <f t="shared" ref="AX8:AX13" si="14">AY8</f>
        <v>0</v>
      </c>
      <c r="AY8" s="19"/>
      <c r="AZ8" s="25"/>
    </row>
    <row r="9" ht="36" customHeight="1" spans="1:52">
      <c r="A9" s="15">
        <v>2010350</v>
      </c>
      <c r="B9" s="15" t="s">
        <v>93</v>
      </c>
      <c r="C9" s="17">
        <f t="shared" si="2"/>
        <v>2093207</v>
      </c>
      <c r="D9" s="17">
        <f t="shared" si="3"/>
        <v>0</v>
      </c>
      <c r="E9" s="17">
        <f t="shared" si="4"/>
        <v>0</v>
      </c>
      <c r="F9" s="19"/>
      <c r="G9" s="17">
        <f t="shared" si="5"/>
        <v>0</v>
      </c>
      <c r="H9" s="19"/>
      <c r="I9" s="19"/>
      <c r="J9" s="19"/>
      <c r="K9" s="19"/>
      <c r="L9" s="17">
        <f t="shared" si="6"/>
        <v>0</v>
      </c>
      <c r="M9" s="19"/>
      <c r="N9" s="19"/>
      <c r="O9" s="17">
        <f t="shared" si="7"/>
        <v>0</v>
      </c>
      <c r="P9" s="19"/>
      <c r="Q9" s="19"/>
      <c r="R9" s="19"/>
      <c r="S9" s="19"/>
      <c r="T9" s="19"/>
      <c r="U9" s="19"/>
      <c r="V9" s="17">
        <f t="shared" si="8"/>
        <v>2089967</v>
      </c>
      <c r="W9" s="22">
        <f t="shared" si="9"/>
        <v>2089967</v>
      </c>
      <c r="X9" s="19">
        <v>1008684</v>
      </c>
      <c r="Y9" s="17">
        <f t="shared" si="10"/>
        <v>997226</v>
      </c>
      <c r="Z9" s="19">
        <v>808176</v>
      </c>
      <c r="AA9" s="19">
        <v>58250</v>
      </c>
      <c r="AB9" s="19">
        <v>130800</v>
      </c>
      <c r="AC9" s="19">
        <v>84057</v>
      </c>
      <c r="AD9" s="17">
        <f t="shared" si="11"/>
        <v>0</v>
      </c>
      <c r="AE9" s="19"/>
      <c r="AF9" s="19"/>
      <c r="AG9" s="17">
        <f t="shared" si="12"/>
        <v>0</v>
      </c>
      <c r="AH9" s="19"/>
      <c r="AI9" s="19"/>
      <c r="AJ9" s="19"/>
      <c r="AK9" s="19"/>
      <c r="AL9" s="19"/>
      <c r="AM9" s="19"/>
      <c r="AN9" s="17">
        <f t="shared" si="13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4"/>
        <v>3240</v>
      </c>
      <c r="AY9" s="19">
        <v>3240</v>
      </c>
      <c r="AZ9" s="25"/>
    </row>
    <row r="10" ht="36" customHeight="1" spans="1:52">
      <c r="A10" s="15">
        <v>2080505</v>
      </c>
      <c r="B10" s="15" t="s">
        <v>94</v>
      </c>
      <c r="C10" s="17">
        <f t="shared" si="2"/>
        <v>472942</v>
      </c>
      <c r="D10" s="17">
        <f t="shared" si="3"/>
        <v>182244</v>
      </c>
      <c r="E10" s="17">
        <f t="shared" si="4"/>
        <v>0</v>
      </c>
      <c r="F10" s="19"/>
      <c r="G10" s="17">
        <f t="shared" si="5"/>
        <v>0</v>
      </c>
      <c r="H10" s="19"/>
      <c r="I10" s="19"/>
      <c r="J10" s="19"/>
      <c r="K10" s="19"/>
      <c r="L10" s="17">
        <f t="shared" si="6"/>
        <v>182244</v>
      </c>
      <c r="M10" s="19">
        <v>182244</v>
      </c>
      <c r="N10" s="19"/>
      <c r="O10" s="17">
        <f t="shared" si="7"/>
        <v>0</v>
      </c>
      <c r="P10" s="19"/>
      <c r="Q10" s="19"/>
      <c r="R10" s="19"/>
      <c r="S10" s="19"/>
      <c r="T10" s="19"/>
      <c r="U10" s="19"/>
      <c r="V10" s="17">
        <f t="shared" si="8"/>
        <v>290698</v>
      </c>
      <c r="W10" s="22">
        <f t="shared" si="9"/>
        <v>0</v>
      </c>
      <c r="X10" s="19"/>
      <c r="Y10" s="17">
        <f t="shared" si="10"/>
        <v>0</v>
      </c>
      <c r="Z10" s="19"/>
      <c r="AA10" s="19"/>
      <c r="AB10" s="19"/>
      <c r="AC10" s="19"/>
      <c r="AD10" s="17">
        <f t="shared" si="11"/>
        <v>290698</v>
      </c>
      <c r="AE10" s="19">
        <v>290698</v>
      </c>
      <c r="AF10" s="19"/>
      <c r="AG10" s="17">
        <f t="shared" si="12"/>
        <v>0</v>
      </c>
      <c r="AH10" s="19"/>
      <c r="AI10" s="19"/>
      <c r="AJ10" s="19"/>
      <c r="AK10" s="19"/>
      <c r="AL10" s="19"/>
      <c r="AM10" s="19"/>
      <c r="AN10" s="17">
        <f t="shared" si="13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4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2"/>
        <v>77514</v>
      </c>
      <c r="D11" s="17">
        <f t="shared" si="3"/>
        <v>77514</v>
      </c>
      <c r="E11" s="17">
        <f t="shared" si="4"/>
        <v>0</v>
      </c>
      <c r="F11" s="19"/>
      <c r="G11" s="17">
        <f t="shared" si="5"/>
        <v>0</v>
      </c>
      <c r="H11" s="19"/>
      <c r="I11" s="19"/>
      <c r="J11" s="19"/>
      <c r="K11" s="19"/>
      <c r="L11" s="17">
        <f t="shared" si="6"/>
        <v>77514</v>
      </c>
      <c r="M11" s="19"/>
      <c r="N11" s="19">
        <v>68341</v>
      </c>
      <c r="O11" s="17">
        <f t="shared" si="7"/>
        <v>9173</v>
      </c>
      <c r="P11" s="19">
        <v>2278</v>
      </c>
      <c r="Q11" s="19">
        <v>5695</v>
      </c>
      <c r="R11" s="19">
        <v>1200</v>
      </c>
      <c r="S11" s="19"/>
      <c r="T11" s="19"/>
      <c r="U11" s="19"/>
      <c r="V11" s="17">
        <f t="shared" si="8"/>
        <v>0</v>
      </c>
      <c r="W11" s="22">
        <f t="shared" si="9"/>
        <v>0</v>
      </c>
      <c r="X11" s="19"/>
      <c r="Y11" s="17">
        <f t="shared" si="10"/>
        <v>0</v>
      </c>
      <c r="Z11" s="19"/>
      <c r="AA11" s="19"/>
      <c r="AB11" s="19"/>
      <c r="AC11" s="19"/>
      <c r="AD11" s="17">
        <f t="shared" si="11"/>
        <v>0</v>
      </c>
      <c r="AE11" s="19"/>
      <c r="AF11" s="19"/>
      <c r="AG11" s="17">
        <f t="shared" si="12"/>
        <v>0</v>
      </c>
      <c r="AH11" s="19"/>
      <c r="AI11" s="19"/>
      <c r="AJ11" s="19"/>
      <c r="AK11" s="19"/>
      <c r="AL11" s="19"/>
      <c r="AM11" s="19"/>
      <c r="AN11" s="17">
        <f t="shared" si="13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4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2"/>
        <v>124010</v>
      </c>
      <c r="D12" s="17">
        <f t="shared" si="3"/>
        <v>0</v>
      </c>
      <c r="E12" s="17">
        <f t="shared" si="4"/>
        <v>0</v>
      </c>
      <c r="F12" s="19"/>
      <c r="G12" s="17">
        <f t="shared" si="5"/>
        <v>0</v>
      </c>
      <c r="H12" s="19"/>
      <c r="I12" s="19"/>
      <c r="J12" s="19"/>
      <c r="K12" s="19"/>
      <c r="L12" s="17">
        <f t="shared" si="6"/>
        <v>0</v>
      </c>
      <c r="M12" s="19"/>
      <c r="N12" s="19"/>
      <c r="O12" s="17">
        <f t="shared" si="7"/>
        <v>0</v>
      </c>
      <c r="P12" s="19"/>
      <c r="Q12" s="19"/>
      <c r="R12" s="19"/>
      <c r="S12" s="19"/>
      <c r="T12" s="19"/>
      <c r="U12" s="19"/>
      <c r="V12" s="17">
        <f t="shared" si="8"/>
        <v>124010</v>
      </c>
      <c r="W12" s="22">
        <f t="shared" si="9"/>
        <v>0</v>
      </c>
      <c r="X12" s="19"/>
      <c r="Y12" s="17">
        <f t="shared" si="10"/>
        <v>0</v>
      </c>
      <c r="Z12" s="19"/>
      <c r="AA12" s="19"/>
      <c r="AB12" s="19"/>
      <c r="AC12" s="19"/>
      <c r="AD12" s="17">
        <f t="shared" si="11"/>
        <v>124010</v>
      </c>
      <c r="AE12" s="19"/>
      <c r="AF12" s="19">
        <v>109012</v>
      </c>
      <c r="AG12" s="17">
        <f t="shared" si="12"/>
        <v>14998</v>
      </c>
      <c r="AH12" s="19">
        <v>3634</v>
      </c>
      <c r="AI12" s="19">
        <v>9084</v>
      </c>
      <c r="AJ12" s="19">
        <v>2280</v>
      </c>
      <c r="AK12" s="19"/>
      <c r="AL12" s="19"/>
      <c r="AM12" s="19"/>
      <c r="AN12" s="17">
        <f t="shared" si="13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4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2"/>
        <v>354706</v>
      </c>
      <c r="D13" s="17">
        <f t="shared" si="3"/>
        <v>136683</v>
      </c>
      <c r="E13" s="17">
        <f t="shared" si="4"/>
        <v>0</v>
      </c>
      <c r="F13" s="19"/>
      <c r="G13" s="17">
        <f t="shared" si="5"/>
        <v>0</v>
      </c>
      <c r="H13" s="19"/>
      <c r="I13" s="19"/>
      <c r="J13" s="19"/>
      <c r="K13" s="19"/>
      <c r="L13" s="17">
        <f t="shared" si="6"/>
        <v>0</v>
      </c>
      <c r="M13" s="19"/>
      <c r="N13" s="19"/>
      <c r="O13" s="17">
        <f t="shared" si="7"/>
        <v>0</v>
      </c>
      <c r="P13" s="19"/>
      <c r="Q13" s="19"/>
      <c r="R13" s="19"/>
      <c r="S13" s="19"/>
      <c r="T13" s="19">
        <v>136683</v>
      </c>
      <c r="U13" s="19"/>
      <c r="V13" s="17">
        <f t="shared" si="8"/>
        <v>218023</v>
      </c>
      <c r="W13" s="22">
        <f t="shared" si="9"/>
        <v>0</v>
      </c>
      <c r="X13" s="19"/>
      <c r="Y13" s="17">
        <f t="shared" si="10"/>
        <v>0</v>
      </c>
      <c r="Z13" s="19"/>
      <c r="AA13" s="19"/>
      <c r="AB13" s="19"/>
      <c r="AC13" s="19"/>
      <c r="AD13" s="17">
        <f t="shared" si="11"/>
        <v>0</v>
      </c>
      <c r="AE13" s="19"/>
      <c r="AF13" s="19"/>
      <c r="AG13" s="17">
        <f t="shared" si="12"/>
        <v>0</v>
      </c>
      <c r="AH13" s="19"/>
      <c r="AI13" s="19"/>
      <c r="AJ13" s="19"/>
      <c r="AK13" s="19"/>
      <c r="AL13" s="19">
        <v>218023</v>
      </c>
      <c r="AM13" s="19"/>
      <c r="AN13" s="17">
        <f t="shared" si="13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4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H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 t="shared" ref="C7:W7" si="0">C8+C9+C10+C11+C12+C13</f>
        <v>6954801</v>
      </c>
      <c r="D7" s="17">
        <f t="shared" si="0"/>
        <v>1620456</v>
      </c>
      <c r="E7" s="17">
        <f t="shared" si="0"/>
        <v>1239876</v>
      </c>
      <c r="F7" s="17">
        <f t="shared" si="0"/>
        <v>606264</v>
      </c>
      <c r="G7" s="17">
        <f t="shared" si="0"/>
        <v>583090</v>
      </c>
      <c r="H7" s="17">
        <f t="shared" si="0"/>
        <v>478290</v>
      </c>
      <c r="I7" s="17">
        <f t="shared" si="0"/>
        <v>34000</v>
      </c>
      <c r="J7" s="17">
        <f t="shared" si="0"/>
        <v>70800</v>
      </c>
      <c r="K7" s="17">
        <f t="shared" si="0"/>
        <v>50522</v>
      </c>
      <c r="L7" s="17">
        <f t="shared" si="0"/>
        <v>250434</v>
      </c>
      <c r="M7" s="17">
        <f t="shared" si="0"/>
        <v>173529</v>
      </c>
      <c r="N7" s="17">
        <f t="shared" si="0"/>
        <v>65073</v>
      </c>
      <c r="O7" s="17">
        <f t="shared" si="0"/>
        <v>11832</v>
      </c>
      <c r="P7" s="17">
        <f t="shared" si="0"/>
        <v>2169</v>
      </c>
      <c r="Q7" s="17">
        <f t="shared" si="0"/>
        <v>5423</v>
      </c>
      <c r="R7" s="17">
        <f t="shared" si="0"/>
        <v>2040</v>
      </c>
      <c r="S7" s="17">
        <f t="shared" si="0"/>
        <v>2200</v>
      </c>
      <c r="T7" s="17">
        <f t="shared" si="0"/>
        <v>130146</v>
      </c>
      <c r="U7" s="17">
        <f t="shared" si="0"/>
        <v>0</v>
      </c>
      <c r="V7" s="17">
        <f t="shared" si="0"/>
        <v>4390126</v>
      </c>
      <c r="W7" s="17">
        <f t="shared" si="0"/>
        <v>3298507</v>
      </c>
      <c r="X7" s="17">
        <f t="shared" ref="X7:AY7" si="1">X8+X9+X10+X11+X12+X13</f>
        <v>1613220</v>
      </c>
      <c r="Y7" s="17">
        <f t="shared" si="1"/>
        <v>1550852</v>
      </c>
      <c r="Z7" s="17">
        <f t="shared" si="1"/>
        <v>1280502</v>
      </c>
      <c r="AA7" s="17">
        <f t="shared" si="1"/>
        <v>92750</v>
      </c>
      <c r="AB7" s="17">
        <f t="shared" si="1"/>
        <v>177600</v>
      </c>
      <c r="AC7" s="17">
        <f t="shared" si="1"/>
        <v>134435</v>
      </c>
      <c r="AD7" s="17">
        <f t="shared" si="1"/>
        <v>676092</v>
      </c>
      <c r="AE7" s="17">
        <f t="shared" si="1"/>
        <v>474398</v>
      </c>
      <c r="AF7" s="17">
        <f t="shared" si="1"/>
        <v>177720</v>
      </c>
      <c r="AG7" s="17">
        <f t="shared" si="1"/>
        <v>23974</v>
      </c>
      <c r="AH7" s="17">
        <f t="shared" si="1"/>
        <v>5924</v>
      </c>
      <c r="AI7" s="17">
        <f t="shared" si="1"/>
        <v>14810</v>
      </c>
      <c r="AJ7" s="17">
        <f t="shared" si="1"/>
        <v>3240</v>
      </c>
      <c r="AK7" s="17">
        <f t="shared" si="1"/>
        <v>0</v>
      </c>
      <c r="AL7" s="17">
        <f t="shared" si="1"/>
        <v>347247</v>
      </c>
      <c r="AM7" s="17">
        <f t="shared" si="1"/>
        <v>68280</v>
      </c>
      <c r="AN7" s="17">
        <f t="shared" si="1"/>
        <v>931739</v>
      </c>
      <c r="AO7" s="17">
        <f t="shared" si="1"/>
        <v>100000</v>
      </c>
      <c r="AP7" s="17">
        <f t="shared" si="1"/>
        <v>500000</v>
      </c>
      <c r="AQ7" s="17">
        <f t="shared" si="1"/>
        <v>682000</v>
      </c>
      <c r="AR7" s="17">
        <f t="shared" si="1"/>
        <v>47739</v>
      </c>
      <c r="AS7" s="17">
        <f t="shared" si="1"/>
        <v>132000</v>
      </c>
      <c r="AT7" s="17">
        <f t="shared" si="1"/>
        <v>10000</v>
      </c>
      <c r="AU7" s="17">
        <f t="shared" si="1"/>
        <v>5000</v>
      </c>
      <c r="AV7" s="17">
        <f t="shared" si="1"/>
        <v>55000</v>
      </c>
      <c r="AW7" s="17">
        <f t="shared" si="1"/>
        <v>0</v>
      </c>
      <c r="AX7" s="17">
        <f t="shared" si="1"/>
        <v>12480</v>
      </c>
      <c r="AY7" s="17">
        <f t="shared" si="1"/>
        <v>12480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2">D8+V8+AN8+AX8</f>
        <v>2186295</v>
      </c>
      <c r="D8" s="17">
        <f t="shared" ref="D8:D13" si="3">E8+L8+T8+U8</f>
        <v>1242076</v>
      </c>
      <c r="E8" s="17">
        <f t="shared" ref="E8:E13" si="4">F8+G8+K8</f>
        <v>1239876</v>
      </c>
      <c r="F8" s="19">
        <v>606264</v>
      </c>
      <c r="G8" s="17">
        <f t="shared" ref="G8:G13" si="5">H8+I8+J8</f>
        <v>583090</v>
      </c>
      <c r="H8" s="19">
        <v>478290</v>
      </c>
      <c r="I8" s="19">
        <v>34000</v>
      </c>
      <c r="J8" s="19">
        <v>70800</v>
      </c>
      <c r="K8" s="19">
        <v>50522</v>
      </c>
      <c r="L8" s="17">
        <f t="shared" ref="L8:L13" si="6">M8+N8+O8</f>
        <v>2200</v>
      </c>
      <c r="M8" s="19"/>
      <c r="N8" s="19"/>
      <c r="O8" s="17">
        <f t="shared" ref="O8:O13" si="7">P8+Q8+R8+S8</f>
        <v>2200</v>
      </c>
      <c r="P8" s="19"/>
      <c r="Q8" s="19"/>
      <c r="R8" s="19"/>
      <c r="S8" s="19">
        <v>2200</v>
      </c>
      <c r="T8" s="19"/>
      <c r="U8" s="19"/>
      <c r="V8" s="17">
        <f t="shared" ref="V8:V13" si="8">W8+AD8+AL8+AM8</f>
        <v>0</v>
      </c>
      <c r="W8" s="22">
        <f t="shared" ref="W8:W13" si="9">X8+Y8+AC8</f>
        <v>0</v>
      </c>
      <c r="X8" s="19"/>
      <c r="Y8" s="17">
        <f t="shared" ref="Y8:Y13" si="10">Z8+AA8+AB8</f>
        <v>0</v>
      </c>
      <c r="Z8" s="19"/>
      <c r="AA8" s="19"/>
      <c r="AB8" s="19"/>
      <c r="AC8" s="19"/>
      <c r="AD8" s="17">
        <f t="shared" ref="AD8:AD13" si="11">AE8+AF8+AG8</f>
        <v>0</v>
      </c>
      <c r="AE8" s="19"/>
      <c r="AF8" s="19"/>
      <c r="AG8" s="17">
        <f t="shared" ref="AG8:AG13" si="12">AH8+AI8+AJ8+AK8</f>
        <v>0</v>
      </c>
      <c r="AH8" s="19"/>
      <c r="AI8" s="19"/>
      <c r="AJ8" s="19"/>
      <c r="AK8" s="19"/>
      <c r="AL8" s="19"/>
      <c r="AM8" s="19"/>
      <c r="AN8" s="17">
        <f t="shared" ref="AN8:AN13" si="13">AQ8+AR8+AS8+AT8+AU8+AV8+AW8</f>
        <v>931739</v>
      </c>
      <c r="AO8" s="19">
        <v>100000</v>
      </c>
      <c r="AP8" s="19">
        <v>500000</v>
      </c>
      <c r="AQ8" s="19">
        <v>682000</v>
      </c>
      <c r="AR8" s="19">
        <v>47739</v>
      </c>
      <c r="AS8" s="19">
        <v>132000</v>
      </c>
      <c r="AT8" s="19">
        <v>10000</v>
      </c>
      <c r="AU8" s="19">
        <v>5000</v>
      </c>
      <c r="AV8" s="19">
        <v>55000</v>
      </c>
      <c r="AW8" s="19"/>
      <c r="AX8" s="17">
        <f t="shared" ref="AX8:AX13" si="14">AY8</f>
        <v>12480</v>
      </c>
      <c r="AY8" s="19">
        <v>12480</v>
      </c>
      <c r="AZ8" s="25"/>
    </row>
    <row r="9" ht="36" customHeight="1" spans="1:52">
      <c r="A9" s="15">
        <v>2010350</v>
      </c>
      <c r="B9" s="15" t="s">
        <v>93</v>
      </c>
      <c r="C9" s="17">
        <f t="shared" si="2"/>
        <v>3366787</v>
      </c>
      <c r="D9" s="17">
        <f t="shared" si="3"/>
        <v>0</v>
      </c>
      <c r="E9" s="17">
        <f t="shared" si="4"/>
        <v>0</v>
      </c>
      <c r="F9" s="19"/>
      <c r="G9" s="17">
        <f t="shared" si="5"/>
        <v>0</v>
      </c>
      <c r="H9" s="19"/>
      <c r="I9" s="19"/>
      <c r="J9" s="19"/>
      <c r="K9" s="19"/>
      <c r="L9" s="17">
        <f t="shared" si="6"/>
        <v>0</v>
      </c>
      <c r="M9" s="19"/>
      <c r="N9" s="19"/>
      <c r="O9" s="17">
        <f t="shared" si="7"/>
        <v>0</v>
      </c>
      <c r="P9" s="19"/>
      <c r="Q9" s="19"/>
      <c r="R9" s="19"/>
      <c r="S9" s="19"/>
      <c r="T9" s="19"/>
      <c r="U9" s="19"/>
      <c r="V9" s="17">
        <f t="shared" si="8"/>
        <v>3366787</v>
      </c>
      <c r="W9" s="22">
        <f t="shared" si="9"/>
        <v>3298507</v>
      </c>
      <c r="X9" s="19">
        <v>1613220</v>
      </c>
      <c r="Y9" s="17">
        <f t="shared" si="10"/>
        <v>1550852</v>
      </c>
      <c r="Z9" s="19">
        <v>1280502</v>
      </c>
      <c r="AA9" s="19">
        <v>92750</v>
      </c>
      <c r="AB9" s="19">
        <v>177600</v>
      </c>
      <c r="AC9" s="19">
        <v>134435</v>
      </c>
      <c r="AD9" s="17">
        <f t="shared" si="11"/>
        <v>0</v>
      </c>
      <c r="AE9" s="19"/>
      <c r="AF9" s="19"/>
      <c r="AG9" s="17">
        <f t="shared" si="12"/>
        <v>0</v>
      </c>
      <c r="AH9" s="19"/>
      <c r="AI9" s="19"/>
      <c r="AJ9" s="19"/>
      <c r="AK9" s="19"/>
      <c r="AL9" s="19"/>
      <c r="AM9" s="19">
        <v>68280</v>
      </c>
      <c r="AN9" s="17">
        <f t="shared" si="13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4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2"/>
        <v>647927</v>
      </c>
      <c r="D10" s="17">
        <f t="shared" si="3"/>
        <v>173529</v>
      </c>
      <c r="E10" s="17">
        <f t="shared" si="4"/>
        <v>0</v>
      </c>
      <c r="F10" s="19"/>
      <c r="G10" s="17">
        <f t="shared" si="5"/>
        <v>0</v>
      </c>
      <c r="H10" s="19"/>
      <c r="I10" s="19"/>
      <c r="J10" s="19"/>
      <c r="K10" s="19"/>
      <c r="L10" s="17">
        <f t="shared" si="6"/>
        <v>173529</v>
      </c>
      <c r="M10" s="19">
        <v>173529</v>
      </c>
      <c r="N10" s="19"/>
      <c r="O10" s="17">
        <f t="shared" si="7"/>
        <v>0</v>
      </c>
      <c r="P10" s="19"/>
      <c r="Q10" s="19"/>
      <c r="R10" s="19"/>
      <c r="S10" s="19"/>
      <c r="T10" s="19"/>
      <c r="U10" s="19"/>
      <c r="V10" s="17">
        <f t="shared" si="8"/>
        <v>474398</v>
      </c>
      <c r="W10" s="22">
        <f t="shared" si="9"/>
        <v>0</v>
      </c>
      <c r="X10" s="19"/>
      <c r="Y10" s="17">
        <f t="shared" si="10"/>
        <v>0</v>
      </c>
      <c r="Z10" s="19"/>
      <c r="AA10" s="19"/>
      <c r="AB10" s="19"/>
      <c r="AC10" s="19"/>
      <c r="AD10" s="17">
        <f t="shared" si="11"/>
        <v>474398</v>
      </c>
      <c r="AE10" s="19">
        <v>474398</v>
      </c>
      <c r="AF10" s="19"/>
      <c r="AG10" s="17">
        <f t="shared" si="12"/>
        <v>0</v>
      </c>
      <c r="AH10" s="19"/>
      <c r="AI10" s="19"/>
      <c r="AJ10" s="19"/>
      <c r="AK10" s="19"/>
      <c r="AL10" s="19"/>
      <c r="AM10" s="19"/>
      <c r="AN10" s="17">
        <f t="shared" si="13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4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2"/>
        <v>74705</v>
      </c>
      <c r="D11" s="17">
        <f t="shared" si="3"/>
        <v>74705</v>
      </c>
      <c r="E11" s="17">
        <f t="shared" si="4"/>
        <v>0</v>
      </c>
      <c r="F11" s="19"/>
      <c r="G11" s="17">
        <f t="shared" si="5"/>
        <v>0</v>
      </c>
      <c r="H11" s="19"/>
      <c r="I11" s="19"/>
      <c r="J11" s="19"/>
      <c r="K11" s="19"/>
      <c r="L11" s="17">
        <f t="shared" si="6"/>
        <v>74705</v>
      </c>
      <c r="M11" s="19"/>
      <c r="N11" s="19">
        <v>65073</v>
      </c>
      <c r="O11" s="17">
        <f t="shared" si="7"/>
        <v>9632</v>
      </c>
      <c r="P11" s="19">
        <v>2169</v>
      </c>
      <c r="Q11" s="19">
        <v>5423</v>
      </c>
      <c r="R11" s="19">
        <v>2040</v>
      </c>
      <c r="S11" s="19"/>
      <c r="T11" s="19"/>
      <c r="U11" s="19"/>
      <c r="V11" s="17">
        <f t="shared" si="8"/>
        <v>0</v>
      </c>
      <c r="W11" s="22">
        <f t="shared" si="9"/>
        <v>0</v>
      </c>
      <c r="X11" s="19"/>
      <c r="Y11" s="17">
        <f t="shared" si="10"/>
        <v>0</v>
      </c>
      <c r="Z11" s="19"/>
      <c r="AA11" s="19"/>
      <c r="AB11" s="19"/>
      <c r="AC11" s="19"/>
      <c r="AD11" s="17">
        <f t="shared" si="11"/>
        <v>0</v>
      </c>
      <c r="AE11" s="19"/>
      <c r="AF11" s="19"/>
      <c r="AG11" s="17">
        <f t="shared" si="12"/>
        <v>0</v>
      </c>
      <c r="AH11" s="19"/>
      <c r="AI11" s="19"/>
      <c r="AJ11" s="19"/>
      <c r="AK11" s="19"/>
      <c r="AL11" s="19"/>
      <c r="AM11" s="19"/>
      <c r="AN11" s="17">
        <f t="shared" si="13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4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2"/>
        <v>201694</v>
      </c>
      <c r="D12" s="17">
        <f t="shared" si="3"/>
        <v>0</v>
      </c>
      <c r="E12" s="17">
        <f t="shared" si="4"/>
        <v>0</v>
      </c>
      <c r="F12" s="19"/>
      <c r="G12" s="17">
        <f t="shared" si="5"/>
        <v>0</v>
      </c>
      <c r="H12" s="19"/>
      <c r="I12" s="19"/>
      <c r="J12" s="19"/>
      <c r="K12" s="19"/>
      <c r="L12" s="17">
        <f t="shared" si="6"/>
        <v>0</v>
      </c>
      <c r="M12" s="19"/>
      <c r="N12" s="19"/>
      <c r="O12" s="17">
        <f t="shared" si="7"/>
        <v>0</v>
      </c>
      <c r="P12" s="19"/>
      <c r="Q12" s="19"/>
      <c r="R12" s="19"/>
      <c r="S12" s="19"/>
      <c r="T12" s="19"/>
      <c r="U12" s="19"/>
      <c r="V12" s="17">
        <f t="shared" si="8"/>
        <v>201694</v>
      </c>
      <c r="W12" s="22">
        <f t="shared" si="9"/>
        <v>0</v>
      </c>
      <c r="X12" s="19"/>
      <c r="Y12" s="17">
        <f t="shared" si="10"/>
        <v>0</v>
      </c>
      <c r="Z12" s="19"/>
      <c r="AA12" s="19"/>
      <c r="AB12" s="19"/>
      <c r="AC12" s="19"/>
      <c r="AD12" s="17">
        <f t="shared" si="11"/>
        <v>201694</v>
      </c>
      <c r="AE12" s="19"/>
      <c r="AF12" s="19">
        <v>177720</v>
      </c>
      <c r="AG12" s="17">
        <f t="shared" si="12"/>
        <v>23974</v>
      </c>
      <c r="AH12" s="19">
        <v>5924</v>
      </c>
      <c r="AI12" s="19">
        <v>14810</v>
      </c>
      <c r="AJ12" s="19">
        <v>3240</v>
      </c>
      <c r="AK12" s="19"/>
      <c r="AL12" s="19"/>
      <c r="AM12" s="19"/>
      <c r="AN12" s="17">
        <f t="shared" si="13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4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2"/>
        <v>477393</v>
      </c>
      <c r="D13" s="17">
        <f t="shared" si="3"/>
        <v>130146</v>
      </c>
      <c r="E13" s="17">
        <f t="shared" si="4"/>
        <v>0</v>
      </c>
      <c r="F13" s="19"/>
      <c r="G13" s="17">
        <f t="shared" si="5"/>
        <v>0</v>
      </c>
      <c r="H13" s="19"/>
      <c r="I13" s="19"/>
      <c r="J13" s="19"/>
      <c r="K13" s="19"/>
      <c r="L13" s="17">
        <f t="shared" si="6"/>
        <v>0</v>
      </c>
      <c r="M13" s="19"/>
      <c r="N13" s="19"/>
      <c r="O13" s="17">
        <f t="shared" si="7"/>
        <v>0</v>
      </c>
      <c r="P13" s="19"/>
      <c r="Q13" s="19"/>
      <c r="R13" s="19"/>
      <c r="S13" s="19"/>
      <c r="T13" s="19">
        <v>130146</v>
      </c>
      <c r="U13" s="19"/>
      <c r="V13" s="17">
        <f t="shared" si="8"/>
        <v>347247</v>
      </c>
      <c r="W13" s="22">
        <f t="shared" si="9"/>
        <v>0</v>
      </c>
      <c r="X13" s="19"/>
      <c r="Y13" s="17">
        <f t="shared" si="10"/>
        <v>0</v>
      </c>
      <c r="Z13" s="19"/>
      <c r="AA13" s="19"/>
      <c r="AB13" s="19"/>
      <c r="AC13" s="19"/>
      <c r="AD13" s="17">
        <f t="shared" si="11"/>
        <v>0</v>
      </c>
      <c r="AE13" s="19"/>
      <c r="AF13" s="19"/>
      <c r="AG13" s="17">
        <f t="shared" si="12"/>
        <v>0</v>
      </c>
      <c r="AH13" s="19"/>
      <c r="AI13" s="19"/>
      <c r="AJ13" s="19"/>
      <c r="AK13" s="19"/>
      <c r="AL13" s="19">
        <v>347247</v>
      </c>
      <c r="AM13" s="19"/>
      <c r="AN13" s="17">
        <f t="shared" si="13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4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6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 t="shared" ref="C7:W7" si="0">C8+C9+C10+C11+C12+C13</f>
        <v>7788283.792</v>
      </c>
      <c r="D7" s="17">
        <f t="shared" si="0"/>
        <v>1783823</v>
      </c>
      <c r="E7" s="17">
        <f t="shared" si="0"/>
        <v>1361208</v>
      </c>
      <c r="F7" s="17">
        <f t="shared" si="0"/>
        <v>662592</v>
      </c>
      <c r="G7" s="17">
        <f t="shared" si="0"/>
        <v>643400</v>
      </c>
      <c r="H7" s="17">
        <f t="shared" si="0"/>
        <v>550650</v>
      </c>
      <c r="I7" s="17">
        <f t="shared" si="0"/>
        <v>38750</v>
      </c>
      <c r="J7" s="17">
        <f t="shared" si="0"/>
        <v>54000</v>
      </c>
      <c r="K7" s="17">
        <f t="shared" si="0"/>
        <v>55216</v>
      </c>
      <c r="L7" s="17">
        <f t="shared" si="0"/>
        <v>277026</v>
      </c>
      <c r="M7" s="17">
        <f t="shared" si="0"/>
        <v>194119</v>
      </c>
      <c r="N7" s="17">
        <f t="shared" si="0"/>
        <v>72795</v>
      </c>
      <c r="O7" s="17">
        <f t="shared" si="0"/>
        <v>10112</v>
      </c>
      <c r="P7" s="17">
        <f t="shared" si="0"/>
        <v>2426</v>
      </c>
      <c r="Q7" s="17">
        <f t="shared" si="0"/>
        <v>6066</v>
      </c>
      <c r="R7" s="17">
        <f t="shared" si="0"/>
        <v>1620</v>
      </c>
      <c r="S7" s="17">
        <f t="shared" si="0"/>
        <v>0</v>
      </c>
      <c r="T7" s="17">
        <f t="shared" si="0"/>
        <v>145589</v>
      </c>
      <c r="U7" s="17">
        <f t="shared" si="0"/>
        <v>0</v>
      </c>
      <c r="V7" s="17">
        <f t="shared" si="0"/>
        <v>4978632</v>
      </c>
      <c r="W7" s="17">
        <f t="shared" si="0"/>
        <v>3679326</v>
      </c>
      <c r="X7" s="17">
        <f t="shared" ref="X7:AY7" si="1">X8+X9+X10+X11+X12+X13</f>
        <v>1813224</v>
      </c>
      <c r="Y7" s="17">
        <f t="shared" si="1"/>
        <v>1715000</v>
      </c>
      <c r="Z7" s="17">
        <f t="shared" si="1"/>
        <v>1482600</v>
      </c>
      <c r="AA7" s="17">
        <f t="shared" si="1"/>
        <v>107000</v>
      </c>
      <c r="AB7" s="17">
        <f t="shared" si="1"/>
        <v>125400</v>
      </c>
      <c r="AC7" s="17">
        <f t="shared" si="1"/>
        <v>151102</v>
      </c>
      <c r="AD7" s="17">
        <f t="shared" si="1"/>
        <v>781023</v>
      </c>
      <c r="AE7" s="17">
        <f t="shared" si="1"/>
        <v>547837</v>
      </c>
      <c r="AF7" s="17">
        <f t="shared" si="1"/>
        <v>205116</v>
      </c>
      <c r="AG7" s="17">
        <f t="shared" si="1"/>
        <v>28070</v>
      </c>
      <c r="AH7" s="17">
        <f t="shared" si="1"/>
        <v>6837</v>
      </c>
      <c r="AI7" s="17">
        <f t="shared" si="1"/>
        <v>17093</v>
      </c>
      <c r="AJ7" s="17">
        <f t="shared" si="1"/>
        <v>4140</v>
      </c>
      <c r="AK7" s="17">
        <f t="shared" si="1"/>
        <v>0</v>
      </c>
      <c r="AL7" s="17">
        <f t="shared" si="1"/>
        <v>395499</v>
      </c>
      <c r="AM7" s="17">
        <f t="shared" si="1"/>
        <v>122784</v>
      </c>
      <c r="AN7" s="17">
        <f t="shared" si="1"/>
        <v>983708.792</v>
      </c>
      <c r="AO7" s="17">
        <f t="shared" si="1"/>
        <v>100000</v>
      </c>
      <c r="AP7" s="17">
        <f t="shared" si="1"/>
        <v>500000</v>
      </c>
      <c r="AQ7" s="17">
        <f t="shared" si="1"/>
        <v>747200</v>
      </c>
      <c r="AR7" s="17">
        <f t="shared" si="1"/>
        <v>54108.792</v>
      </c>
      <c r="AS7" s="17">
        <f t="shared" si="1"/>
        <v>152400</v>
      </c>
      <c r="AT7" s="17">
        <f t="shared" si="1"/>
        <v>0</v>
      </c>
      <c r="AU7" s="17">
        <f t="shared" si="1"/>
        <v>0</v>
      </c>
      <c r="AV7" s="17">
        <f t="shared" si="1"/>
        <v>30000</v>
      </c>
      <c r="AW7" s="17">
        <f t="shared" si="1"/>
        <v>0</v>
      </c>
      <c r="AX7" s="17">
        <f t="shared" si="1"/>
        <v>42120</v>
      </c>
      <c r="AY7" s="17">
        <f t="shared" si="1"/>
        <v>42120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2">D8+V8+AN8+AX8</f>
        <v>2387036.792</v>
      </c>
      <c r="D8" s="17">
        <f t="shared" ref="D8:D13" si="3">E8+L8+T8+U8</f>
        <v>1361208</v>
      </c>
      <c r="E8" s="17">
        <f t="shared" ref="E8:E13" si="4">F8+G8+K8</f>
        <v>1361208</v>
      </c>
      <c r="F8" s="19">
        <v>662592</v>
      </c>
      <c r="G8" s="17">
        <f t="shared" ref="G8:G13" si="5">H8+I8+J8</f>
        <v>643400</v>
      </c>
      <c r="H8" s="19">
        <v>550650</v>
      </c>
      <c r="I8" s="19">
        <v>38750</v>
      </c>
      <c r="J8" s="19">
        <v>54000</v>
      </c>
      <c r="K8" s="19">
        <v>55216</v>
      </c>
      <c r="L8" s="17">
        <f t="shared" ref="L8:L13" si="6">M8+N8+O8</f>
        <v>0</v>
      </c>
      <c r="M8" s="19"/>
      <c r="N8" s="19"/>
      <c r="O8" s="17">
        <f t="shared" ref="O8:O13" si="7">P8+Q8+R8+S8</f>
        <v>0</v>
      </c>
      <c r="P8" s="19"/>
      <c r="Q8" s="19"/>
      <c r="R8" s="19"/>
      <c r="S8" s="19"/>
      <c r="T8" s="19"/>
      <c r="U8" s="19"/>
      <c r="V8" s="17">
        <f t="shared" ref="V8:V13" si="8">W8+AD8+AL8+AM8</f>
        <v>0</v>
      </c>
      <c r="W8" s="22">
        <f t="shared" ref="W8:W13" si="9">X8+Y8+AC8</f>
        <v>0</v>
      </c>
      <c r="X8" s="19"/>
      <c r="Y8" s="17">
        <f t="shared" ref="Y8:Y13" si="10">Z8+AA8+AB8</f>
        <v>0</v>
      </c>
      <c r="Z8" s="19"/>
      <c r="AA8" s="19"/>
      <c r="AB8" s="19"/>
      <c r="AC8" s="19"/>
      <c r="AD8" s="17">
        <f t="shared" ref="AD8:AD13" si="11">AE8+AF8+AG8</f>
        <v>0</v>
      </c>
      <c r="AE8" s="19"/>
      <c r="AF8" s="19"/>
      <c r="AG8" s="17">
        <f t="shared" ref="AG8:AG13" si="12">AH8+AI8+AJ8+AK8</f>
        <v>0</v>
      </c>
      <c r="AH8" s="19"/>
      <c r="AI8" s="19"/>
      <c r="AJ8" s="19"/>
      <c r="AK8" s="19"/>
      <c r="AL8" s="19"/>
      <c r="AM8" s="19"/>
      <c r="AN8" s="17">
        <f t="shared" ref="AN8:AN13" si="13">AQ8+AR8+AS8+AT8+AU8+AV8+AW8</f>
        <v>983708.792</v>
      </c>
      <c r="AO8" s="19">
        <v>100000</v>
      </c>
      <c r="AP8" s="19">
        <v>500000</v>
      </c>
      <c r="AQ8" s="19">
        <v>747200</v>
      </c>
      <c r="AR8" s="19">
        <v>54108.792</v>
      </c>
      <c r="AS8" s="19">
        <v>152400</v>
      </c>
      <c r="AT8" s="19"/>
      <c r="AU8" s="19"/>
      <c r="AV8" s="19">
        <v>30000</v>
      </c>
      <c r="AW8" s="19"/>
      <c r="AX8" s="17">
        <f t="shared" ref="AX8:AX13" si="14">AY8</f>
        <v>42120</v>
      </c>
      <c r="AY8" s="19">
        <v>42120</v>
      </c>
      <c r="AZ8" s="25"/>
    </row>
    <row r="9" ht="36" customHeight="1" spans="1:52">
      <c r="A9" s="15">
        <v>2010350</v>
      </c>
      <c r="B9" s="15" t="s">
        <v>93</v>
      </c>
      <c r="C9" s="17">
        <f t="shared" si="2"/>
        <v>3802110</v>
      </c>
      <c r="D9" s="17">
        <f t="shared" si="3"/>
        <v>0</v>
      </c>
      <c r="E9" s="17">
        <f t="shared" si="4"/>
        <v>0</v>
      </c>
      <c r="F9" s="19"/>
      <c r="G9" s="17">
        <f t="shared" si="5"/>
        <v>0</v>
      </c>
      <c r="H9" s="19"/>
      <c r="I9" s="19"/>
      <c r="J9" s="19"/>
      <c r="K9" s="19"/>
      <c r="L9" s="17">
        <f t="shared" si="6"/>
        <v>0</v>
      </c>
      <c r="M9" s="19"/>
      <c r="N9" s="19"/>
      <c r="O9" s="17">
        <f t="shared" si="7"/>
        <v>0</v>
      </c>
      <c r="P9" s="19"/>
      <c r="Q9" s="19"/>
      <c r="R9" s="19"/>
      <c r="S9" s="19"/>
      <c r="T9" s="19"/>
      <c r="U9" s="19"/>
      <c r="V9" s="17">
        <f t="shared" si="8"/>
        <v>3802110</v>
      </c>
      <c r="W9" s="22">
        <f t="shared" si="9"/>
        <v>3679326</v>
      </c>
      <c r="X9" s="19">
        <v>1813224</v>
      </c>
      <c r="Y9" s="17">
        <f t="shared" si="10"/>
        <v>1715000</v>
      </c>
      <c r="Z9" s="19">
        <v>1482600</v>
      </c>
      <c r="AA9" s="19">
        <v>107000</v>
      </c>
      <c r="AB9" s="19">
        <v>125400</v>
      </c>
      <c r="AC9" s="19">
        <v>151102</v>
      </c>
      <c r="AD9" s="17">
        <f t="shared" si="11"/>
        <v>0</v>
      </c>
      <c r="AE9" s="19"/>
      <c r="AF9" s="19"/>
      <c r="AG9" s="17">
        <f t="shared" si="12"/>
        <v>0</v>
      </c>
      <c r="AH9" s="19"/>
      <c r="AI9" s="19"/>
      <c r="AJ9" s="19"/>
      <c r="AK9" s="19"/>
      <c r="AL9" s="19"/>
      <c r="AM9" s="19">
        <v>122784</v>
      </c>
      <c r="AN9" s="17">
        <f t="shared" si="13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4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2"/>
        <v>741956</v>
      </c>
      <c r="D10" s="17">
        <f t="shared" si="3"/>
        <v>194119</v>
      </c>
      <c r="E10" s="17">
        <f t="shared" si="4"/>
        <v>0</v>
      </c>
      <c r="F10" s="19"/>
      <c r="G10" s="17">
        <f t="shared" si="5"/>
        <v>0</v>
      </c>
      <c r="H10" s="19"/>
      <c r="I10" s="19"/>
      <c r="J10" s="19"/>
      <c r="K10" s="19"/>
      <c r="L10" s="17">
        <f t="shared" si="6"/>
        <v>194119</v>
      </c>
      <c r="M10" s="19">
        <v>194119</v>
      </c>
      <c r="N10" s="19"/>
      <c r="O10" s="17">
        <f t="shared" si="7"/>
        <v>0</v>
      </c>
      <c r="P10" s="19"/>
      <c r="Q10" s="19"/>
      <c r="R10" s="19"/>
      <c r="S10" s="19"/>
      <c r="T10" s="19"/>
      <c r="U10" s="19"/>
      <c r="V10" s="17">
        <f t="shared" si="8"/>
        <v>547837</v>
      </c>
      <c r="W10" s="22">
        <f t="shared" si="9"/>
        <v>0</v>
      </c>
      <c r="X10" s="19"/>
      <c r="Y10" s="17">
        <f t="shared" si="10"/>
        <v>0</v>
      </c>
      <c r="Z10" s="19"/>
      <c r="AA10" s="19"/>
      <c r="AB10" s="19"/>
      <c r="AC10" s="19"/>
      <c r="AD10" s="17">
        <f t="shared" si="11"/>
        <v>547837</v>
      </c>
      <c r="AE10" s="19">
        <v>547837</v>
      </c>
      <c r="AF10" s="19"/>
      <c r="AG10" s="17">
        <f t="shared" si="12"/>
        <v>0</v>
      </c>
      <c r="AH10" s="19"/>
      <c r="AI10" s="19"/>
      <c r="AJ10" s="19"/>
      <c r="AK10" s="19"/>
      <c r="AL10" s="19"/>
      <c r="AM10" s="19"/>
      <c r="AN10" s="17">
        <f t="shared" si="13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4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2"/>
        <v>82907</v>
      </c>
      <c r="D11" s="17">
        <f t="shared" si="3"/>
        <v>82907</v>
      </c>
      <c r="E11" s="17">
        <f t="shared" si="4"/>
        <v>0</v>
      </c>
      <c r="F11" s="19"/>
      <c r="G11" s="17">
        <f t="shared" si="5"/>
        <v>0</v>
      </c>
      <c r="H11" s="19"/>
      <c r="I11" s="19"/>
      <c r="J11" s="19"/>
      <c r="K11" s="19"/>
      <c r="L11" s="17">
        <f t="shared" si="6"/>
        <v>82907</v>
      </c>
      <c r="M11" s="19"/>
      <c r="N11" s="19">
        <v>72795</v>
      </c>
      <c r="O11" s="17">
        <f t="shared" si="7"/>
        <v>10112</v>
      </c>
      <c r="P11" s="19">
        <v>2426</v>
      </c>
      <c r="Q11" s="19">
        <v>6066</v>
      </c>
      <c r="R11" s="19">
        <v>1620</v>
      </c>
      <c r="S11" s="19">
        <v>0</v>
      </c>
      <c r="T11" s="19"/>
      <c r="U11" s="19"/>
      <c r="V11" s="17">
        <f t="shared" si="8"/>
        <v>0</v>
      </c>
      <c r="W11" s="22">
        <f t="shared" si="9"/>
        <v>0</v>
      </c>
      <c r="X11" s="19"/>
      <c r="Y11" s="17">
        <f t="shared" si="10"/>
        <v>0</v>
      </c>
      <c r="Z11" s="19"/>
      <c r="AA11" s="19"/>
      <c r="AB11" s="19"/>
      <c r="AC11" s="19"/>
      <c r="AD11" s="17">
        <f t="shared" si="11"/>
        <v>0</v>
      </c>
      <c r="AE11" s="19"/>
      <c r="AF11" s="19"/>
      <c r="AG11" s="17">
        <f t="shared" si="12"/>
        <v>0</v>
      </c>
      <c r="AH11" s="19"/>
      <c r="AI11" s="19"/>
      <c r="AJ11" s="19"/>
      <c r="AK11" s="19"/>
      <c r="AL11" s="19"/>
      <c r="AM11" s="19"/>
      <c r="AN11" s="17">
        <f t="shared" si="13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4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2"/>
        <v>233186</v>
      </c>
      <c r="D12" s="17">
        <f t="shared" si="3"/>
        <v>0</v>
      </c>
      <c r="E12" s="17">
        <f t="shared" si="4"/>
        <v>0</v>
      </c>
      <c r="F12" s="19"/>
      <c r="G12" s="17">
        <f t="shared" si="5"/>
        <v>0</v>
      </c>
      <c r="H12" s="19"/>
      <c r="I12" s="19"/>
      <c r="J12" s="19"/>
      <c r="K12" s="19"/>
      <c r="L12" s="17">
        <f t="shared" si="6"/>
        <v>0</v>
      </c>
      <c r="M12" s="19"/>
      <c r="N12" s="19"/>
      <c r="O12" s="17">
        <f t="shared" si="7"/>
        <v>0</v>
      </c>
      <c r="P12" s="19"/>
      <c r="Q12" s="19"/>
      <c r="R12" s="19"/>
      <c r="S12" s="19"/>
      <c r="T12" s="19"/>
      <c r="U12" s="19"/>
      <c r="V12" s="17">
        <f t="shared" si="8"/>
        <v>233186</v>
      </c>
      <c r="W12" s="22">
        <f t="shared" si="9"/>
        <v>0</v>
      </c>
      <c r="X12" s="19"/>
      <c r="Y12" s="17">
        <f t="shared" si="10"/>
        <v>0</v>
      </c>
      <c r="Z12" s="19"/>
      <c r="AA12" s="19"/>
      <c r="AB12" s="19"/>
      <c r="AC12" s="19"/>
      <c r="AD12" s="17">
        <f t="shared" si="11"/>
        <v>233186</v>
      </c>
      <c r="AE12" s="19"/>
      <c r="AF12" s="19">
        <v>205116</v>
      </c>
      <c r="AG12" s="17">
        <f t="shared" si="12"/>
        <v>28070</v>
      </c>
      <c r="AH12" s="19">
        <v>6837</v>
      </c>
      <c r="AI12" s="19">
        <v>17093</v>
      </c>
      <c r="AJ12" s="19">
        <v>4140</v>
      </c>
      <c r="AK12" s="19">
        <v>0</v>
      </c>
      <c r="AL12" s="19"/>
      <c r="AM12" s="19"/>
      <c r="AN12" s="17">
        <f t="shared" si="13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4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2"/>
        <v>541088</v>
      </c>
      <c r="D13" s="17">
        <f t="shared" si="3"/>
        <v>145589</v>
      </c>
      <c r="E13" s="17">
        <f t="shared" si="4"/>
        <v>0</v>
      </c>
      <c r="F13" s="19"/>
      <c r="G13" s="17">
        <f t="shared" si="5"/>
        <v>0</v>
      </c>
      <c r="H13" s="19"/>
      <c r="I13" s="19"/>
      <c r="J13" s="19"/>
      <c r="K13" s="19"/>
      <c r="L13" s="17">
        <f t="shared" si="6"/>
        <v>0</v>
      </c>
      <c r="M13" s="19"/>
      <c r="N13" s="19"/>
      <c r="O13" s="17">
        <f t="shared" si="7"/>
        <v>0</v>
      </c>
      <c r="P13" s="19"/>
      <c r="Q13" s="19"/>
      <c r="R13" s="19"/>
      <c r="S13" s="19"/>
      <c r="T13" s="19">
        <v>145589</v>
      </c>
      <c r="U13" s="19"/>
      <c r="V13" s="17">
        <f t="shared" si="8"/>
        <v>395499</v>
      </c>
      <c r="W13" s="22">
        <f t="shared" si="9"/>
        <v>0</v>
      </c>
      <c r="X13" s="19"/>
      <c r="Y13" s="17">
        <f t="shared" si="10"/>
        <v>0</v>
      </c>
      <c r="Z13" s="19"/>
      <c r="AA13" s="19"/>
      <c r="AB13" s="19"/>
      <c r="AC13" s="19"/>
      <c r="AD13" s="17">
        <f t="shared" si="11"/>
        <v>0</v>
      </c>
      <c r="AE13" s="19"/>
      <c r="AF13" s="19"/>
      <c r="AG13" s="17">
        <f t="shared" si="12"/>
        <v>0</v>
      </c>
      <c r="AH13" s="19"/>
      <c r="AI13" s="19"/>
      <c r="AJ13" s="19"/>
      <c r="AK13" s="19"/>
      <c r="AL13" s="19">
        <v>395499</v>
      </c>
      <c r="AM13" s="19"/>
      <c r="AN13" s="17">
        <f t="shared" si="13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4"/>
        <v>0</v>
      </c>
      <c r="AY13" s="19"/>
      <c r="AZ13" s="25"/>
    </row>
    <row r="14" s="4" customFormat="1" spans="1:235">
      <c r="A14" s="5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="4" customFormat="1" spans="1:235">
      <c r="A15" s="5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43:43">
      <c r="AQ16" s="1">
        <f>AQ8-30000</f>
        <v>717200</v>
      </c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"/>
  <sheetViews>
    <sheetView topLeftCell="AH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 t="shared" ref="C7:W7" si="0">C8+C9+C10+C11+C12+C13</f>
        <v>12866445</v>
      </c>
      <c r="D7" s="17">
        <f t="shared" si="0"/>
        <v>1737989</v>
      </c>
      <c r="E7" s="17">
        <f t="shared" si="0"/>
        <v>1310758</v>
      </c>
      <c r="F7" s="17">
        <f t="shared" si="0"/>
        <v>630624</v>
      </c>
      <c r="G7" s="17">
        <f t="shared" si="0"/>
        <v>627582</v>
      </c>
      <c r="H7" s="17">
        <f t="shared" si="0"/>
        <v>536382</v>
      </c>
      <c r="I7" s="17">
        <f t="shared" si="0"/>
        <v>42000</v>
      </c>
      <c r="J7" s="17">
        <f t="shared" si="0"/>
        <v>49200</v>
      </c>
      <c r="K7" s="17">
        <f t="shared" si="0"/>
        <v>52552</v>
      </c>
      <c r="L7" s="17">
        <f t="shared" si="0"/>
        <v>287190</v>
      </c>
      <c r="M7" s="17">
        <f t="shared" si="0"/>
        <v>186721</v>
      </c>
      <c r="N7" s="17">
        <f t="shared" si="0"/>
        <v>70020</v>
      </c>
      <c r="O7" s="17">
        <f t="shared" si="0"/>
        <v>30449</v>
      </c>
      <c r="P7" s="17">
        <f t="shared" si="0"/>
        <v>2334</v>
      </c>
      <c r="Q7" s="17">
        <f t="shared" si="0"/>
        <v>5835</v>
      </c>
      <c r="R7" s="17">
        <f t="shared" si="0"/>
        <v>2280</v>
      </c>
      <c r="S7" s="17">
        <f t="shared" si="0"/>
        <v>20000</v>
      </c>
      <c r="T7" s="17">
        <f t="shared" si="0"/>
        <v>140041</v>
      </c>
      <c r="U7" s="17">
        <f t="shared" si="0"/>
        <v>0</v>
      </c>
      <c r="V7" s="17">
        <f t="shared" si="0"/>
        <v>9869762</v>
      </c>
      <c r="W7" s="17">
        <f t="shared" si="0"/>
        <v>7401264</v>
      </c>
      <c r="X7" s="17">
        <f t="shared" ref="X7:AY7" si="1">X8+X9+X10+X11+X12+X13</f>
        <v>3692448</v>
      </c>
      <c r="Y7" s="17">
        <f t="shared" si="1"/>
        <v>3401112</v>
      </c>
      <c r="Z7" s="17">
        <f t="shared" si="1"/>
        <v>2895012</v>
      </c>
      <c r="AA7" s="17">
        <f t="shared" si="1"/>
        <v>214500</v>
      </c>
      <c r="AB7" s="17">
        <f t="shared" si="1"/>
        <v>291600</v>
      </c>
      <c r="AC7" s="17">
        <f t="shared" si="1"/>
        <v>307704</v>
      </c>
      <c r="AD7" s="17">
        <f t="shared" si="1"/>
        <v>1532851</v>
      </c>
      <c r="AE7" s="17">
        <f t="shared" si="1"/>
        <v>1075188</v>
      </c>
      <c r="AF7" s="17">
        <f t="shared" si="1"/>
        <v>402862</v>
      </c>
      <c r="AG7" s="17">
        <f t="shared" si="1"/>
        <v>54801</v>
      </c>
      <c r="AH7" s="17">
        <f t="shared" si="1"/>
        <v>13429</v>
      </c>
      <c r="AI7" s="17">
        <f t="shared" si="1"/>
        <v>33572</v>
      </c>
      <c r="AJ7" s="17">
        <f t="shared" si="1"/>
        <v>7800</v>
      </c>
      <c r="AK7" s="17">
        <f t="shared" si="1"/>
        <v>0</v>
      </c>
      <c r="AL7" s="17">
        <f t="shared" si="1"/>
        <v>790495</v>
      </c>
      <c r="AM7" s="17">
        <f t="shared" si="1"/>
        <v>145152</v>
      </c>
      <c r="AN7" s="17">
        <f t="shared" si="1"/>
        <v>1205054</v>
      </c>
      <c r="AO7" s="17">
        <f t="shared" si="1"/>
        <v>60000</v>
      </c>
      <c r="AP7" s="17">
        <f t="shared" si="1"/>
        <v>500000</v>
      </c>
      <c r="AQ7" s="17">
        <f t="shared" si="1"/>
        <v>933000</v>
      </c>
      <c r="AR7" s="17">
        <f t="shared" si="1"/>
        <v>93054</v>
      </c>
      <c r="AS7" s="17">
        <f t="shared" si="1"/>
        <v>144000</v>
      </c>
      <c r="AT7" s="17">
        <f t="shared" si="1"/>
        <v>0</v>
      </c>
      <c r="AU7" s="17">
        <f t="shared" si="1"/>
        <v>0</v>
      </c>
      <c r="AV7" s="17">
        <f t="shared" si="1"/>
        <v>35000</v>
      </c>
      <c r="AW7" s="17">
        <f t="shared" si="1"/>
        <v>0</v>
      </c>
      <c r="AX7" s="17">
        <f t="shared" si="1"/>
        <v>53640</v>
      </c>
      <c r="AY7" s="17">
        <f t="shared" si="1"/>
        <v>53640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2">D8+V8+AN8+AX8</f>
        <v>2589452</v>
      </c>
      <c r="D8" s="17">
        <f t="shared" ref="D8:D13" si="3">E8+L8+T8+U8</f>
        <v>1330758</v>
      </c>
      <c r="E8" s="17">
        <f t="shared" ref="E8:E13" si="4">F8+G8+K8</f>
        <v>1310758</v>
      </c>
      <c r="F8" s="19">
        <v>630624</v>
      </c>
      <c r="G8" s="17">
        <f t="shared" ref="G8:G13" si="5">H8+I8+J8</f>
        <v>627582</v>
      </c>
      <c r="H8" s="19">
        <v>536382</v>
      </c>
      <c r="I8" s="19">
        <v>42000</v>
      </c>
      <c r="J8" s="19">
        <v>49200</v>
      </c>
      <c r="K8" s="19">
        <v>52552</v>
      </c>
      <c r="L8" s="17">
        <f t="shared" ref="L8:L13" si="6">M8+N8+O8</f>
        <v>20000</v>
      </c>
      <c r="M8" s="19"/>
      <c r="N8" s="19"/>
      <c r="O8" s="17">
        <f t="shared" ref="O8:O13" si="7">P8+Q8+R8+S8</f>
        <v>20000</v>
      </c>
      <c r="P8" s="19"/>
      <c r="Q8" s="19"/>
      <c r="R8" s="19"/>
      <c r="S8" s="19">
        <v>20000</v>
      </c>
      <c r="T8" s="19"/>
      <c r="U8" s="19"/>
      <c r="V8" s="17">
        <f t="shared" ref="V8:V13" si="8">W8+AD8+AL8+AM8</f>
        <v>0</v>
      </c>
      <c r="W8" s="22">
        <f t="shared" ref="W8:W13" si="9">X8+Y8+AC8</f>
        <v>0</v>
      </c>
      <c r="X8" s="19"/>
      <c r="Y8" s="17">
        <f t="shared" ref="Y8:Y13" si="10">Z8+AA8+AB8</f>
        <v>0</v>
      </c>
      <c r="Z8" s="19"/>
      <c r="AA8" s="19"/>
      <c r="AB8" s="19"/>
      <c r="AC8" s="19"/>
      <c r="AD8" s="17">
        <f t="shared" ref="AD8:AD13" si="11">AE8+AF8+AG8</f>
        <v>0</v>
      </c>
      <c r="AE8" s="19"/>
      <c r="AF8" s="19"/>
      <c r="AG8" s="17">
        <f t="shared" ref="AG8:AG13" si="12">AH8+AI8+AJ8+AK8</f>
        <v>0</v>
      </c>
      <c r="AH8" s="19"/>
      <c r="AI8" s="19"/>
      <c r="AJ8" s="19"/>
      <c r="AK8" s="19"/>
      <c r="AL8" s="19"/>
      <c r="AM8" s="19"/>
      <c r="AN8" s="17">
        <f t="shared" ref="AN8:AN13" si="13">AQ8+AR8+AS8+AT8+AU8+AV8+AW8</f>
        <v>1205054</v>
      </c>
      <c r="AO8" s="19">
        <v>60000</v>
      </c>
      <c r="AP8" s="19">
        <v>500000</v>
      </c>
      <c r="AQ8" s="19">
        <v>933000</v>
      </c>
      <c r="AR8" s="19">
        <v>93054</v>
      </c>
      <c r="AS8" s="19">
        <v>144000</v>
      </c>
      <c r="AT8" s="19"/>
      <c r="AU8" s="19"/>
      <c r="AV8" s="19">
        <v>35000</v>
      </c>
      <c r="AW8" s="19"/>
      <c r="AX8" s="17">
        <f t="shared" ref="AX8:AX13" si="14">AY8</f>
        <v>53640</v>
      </c>
      <c r="AY8" s="19">
        <v>53640</v>
      </c>
      <c r="AZ8" s="25"/>
    </row>
    <row r="9" ht="36" customHeight="1" spans="1:52">
      <c r="A9" s="15">
        <v>2010350</v>
      </c>
      <c r="B9" s="15" t="s">
        <v>93</v>
      </c>
      <c r="C9" s="17">
        <f t="shared" si="2"/>
        <v>7546416</v>
      </c>
      <c r="D9" s="17">
        <f t="shared" si="3"/>
        <v>0</v>
      </c>
      <c r="E9" s="17">
        <f t="shared" si="4"/>
        <v>0</v>
      </c>
      <c r="F9" s="19"/>
      <c r="G9" s="17">
        <f t="shared" si="5"/>
        <v>0</v>
      </c>
      <c r="H9" s="19"/>
      <c r="I9" s="19"/>
      <c r="J9" s="19"/>
      <c r="K9" s="19"/>
      <c r="L9" s="17">
        <f t="shared" si="6"/>
        <v>0</v>
      </c>
      <c r="M9" s="19"/>
      <c r="N9" s="19"/>
      <c r="O9" s="17">
        <f t="shared" si="7"/>
        <v>0</v>
      </c>
      <c r="P9" s="19"/>
      <c r="Q9" s="19"/>
      <c r="R9" s="19"/>
      <c r="S9" s="19"/>
      <c r="T9" s="19"/>
      <c r="U9" s="19"/>
      <c r="V9" s="17">
        <f t="shared" si="8"/>
        <v>7546416</v>
      </c>
      <c r="W9" s="22">
        <f t="shared" si="9"/>
        <v>7401264</v>
      </c>
      <c r="X9" s="19">
        <v>3692448</v>
      </c>
      <c r="Y9" s="17">
        <f t="shared" si="10"/>
        <v>3401112</v>
      </c>
      <c r="Z9" s="19">
        <v>2895012</v>
      </c>
      <c r="AA9" s="19">
        <v>214500</v>
      </c>
      <c r="AB9" s="19">
        <v>291600</v>
      </c>
      <c r="AC9" s="19">
        <v>307704</v>
      </c>
      <c r="AD9" s="17">
        <f t="shared" si="11"/>
        <v>0</v>
      </c>
      <c r="AE9" s="19"/>
      <c r="AF9" s="19"/>
      <c r="AG9" s="17">
        <f t="shared" si="12"/>
        <v>0</v>
      </c>
      <c r="AH9" s="19"/>
      <c r="AI9" s="19"/>
      <c r="AJ9" s="19"/>
      <c r="AK9" s="19"/>
      <c r="AL9" s="19"/>
      <c r="AM9" s="19">
        <v>145152</v>
      </c>
      <c r="AN9" s="17">
        <f t="shared" si="13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4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2"/>
        <v>1261909</v>
      </c>
      <c r="D10" s="17">
        <f t="shared" si="3"/>
        <v>186721</v>
      </c>
      <c r="E10" s="17">
        <f t="shared" si="4"/>
        <v>0</v>
      </c>
      <c r="F10" s="19"/>
      <c r="G10" s="17">
        <f t="shared" si="5"/>
        <v>0</v>
      </c>
      <c r="H10" s="19"/>
      <c r="I10" s="19"/>
      <c r="J10" s="19"/>
      <c r="K10" s="19"/>
      <c r="L10" s="17">
        <f t="shared" si="6"/>
        <v>186721</v>
      </c>
      <c r="M10" s="19">
        <v>186721</v>
      </c>
      <c r="N10" s="19"/>
      <c r="O10" s="17">
        <f t="shared" si="7"/>
        <v>0</v>
      </c>
      <c r="P10" s="19"/>
      <c r="Q10" s="19"/>
      <c r="R10" s="19"/>
      <c r="S10" s="19"/>
      <c r="T10" s="19"/>
      <c r="U10" s="19"/>
      <c r="V10" s="17">
        <f t="shared" si="8"/>
        <v>1075188</v>
      </c>
      <c r="W10" s="22">
        <f t="shared" si="9"/>
        <v>0</v>
      </c>
      <c r="X10" s="19"/>
      <c r="Y10" s="17">
        <f t="shared" si="10"/>
        <v>0</v>
      </c>
      <c r="Z10" s="19"/>
      <c r="AA10" s="19"/>
      <c r="AB10" s="19"/>
      <c r="AC10" s="19"/>
      <c r="AD10" s="17">
        <f t="shared" si="11"/>
        <v>1075188</v>
      </c>
      <c r="AE10" s="19">
        <v>1075188</v>
      </c>
      <c r="AF10" s="19"/>
      <c r="AG10" s="17">
        <f t="shared" si="12"/>
        <v>0</v>
      </c>
      <c r="AH10" s="19"/>
      <c r="AI10" s="19"/>
      <c r="AJ10" s="19"/>
      <c r="AK10" s="19"/>
      <c r="AL10" s="19"/>
      <c r="AM10" s="19"/>
      <c r="AN10" s="17">
        <f t="shared" si="13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4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2"/>
        <v>80469</v>
      </c>
      <c r="D11" s="17">
        <f t="shared" si="3"/>
        <v>80469</v>
      </c>
      <c r="E11" s="17">
        <f t="shared" si="4"/>
        <v>0</v>
      </c>
      <c r="F11" s="19"/>
      <c r="G11" s="17">
        <f t="shared" si="5"/>
        <v>0</v>
      </c>
      <c r="H11" s="19"/>
      <c r="I11" s="19"/>
      <c r="J11" s="19"/>
      <c r="K11" s="19"/>
      <c r="L11" s="17">
        <f t="shared" si="6"/>
        <v>80469</v>
      </c>
      <c r="M11" s="19"/>
      <c r="N11" s="19">
        <v>70020</v>
      </c>
      <c r="O11" s="17">
        <f t="shared" si="7"/>
        <v>10449</v>
      </c>
      <c r="P11" s="19">
        <v>2334</v>
      </c>
      <c r="Q11" s="19">
        <v>5835</v>
      </c>
      <c r="R11" s="19">
        <v>2280</v>
      </c>
      <c r="S11" s="19"/>
      <c r="T11" s="19"/>
      <c r="U11" s="19"/>
      <c r="V11" s="17">
        <f t="shared" si="8"/>
        <v>0</v>
      </c>
      <c r="W11" s="22">
        <f t="shared" si="9"/>
        <v>0</v>
      </c>
      <c r="X11" s="19"/>
      <c r="Y11" s="17">
        <f t="shared" si="10"/>
        <v>0</v>
      </c>
      <c r="Z11" s="19"/>
      <c r="AA11" s="19"/>
      <c r="AB11" s="19"/>
      <c r="AC11" s="19"/>
      <c r="AD11" s="17">
        <f t="shared" si="11"/>
        <v>0</v>
      </c>
      <c r="AE11" s="19"/>
      <c r="AF11" s="19"/>
      <c r="AG11" s="17">
        <f t="shared" si="12"/>
        <v>0</v>
      </c>
      <c r="AH11" s="19"/>
      <c r="AI11" s="19"/>
      <c r="AJ11" s="19"/>
      <c r="AK11" s="19"/>
      <c r="AL11" s="19"/>
      <c r="AM11" s="19"/>
      <c r="AN11" s="17">
        <f t="shared" si="13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4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2"/>
        <v>457663</v>
      </c>
      <c r="D12" s="17">
        <f t="shared" si="3"/>
        <v>0</v>
      </c>
      <c r="E12" s="17">
        <f t="shared" si="4"/>
        <v>0</v>
      </c>
      <c r="F12" s="19"/>
      <c r="G12" s="17">
        <f t="shared" si="5"/>
        <v>0</v>
      </c>
      <c r="H12" s="19"/>
      <c r="I12" s="19"/>
      <c r="J12" s="19"/>
      <c r="K12" s="19"/>
      <c r="L12" s="17">
        <f t="shared" si="6"/>
        <v>0</v>
      </c>
      <c r="M12" s="19"/>
      <c r="N12" s="19"/>
      <c r="O12" s="17">
        <f t="shared" si="7"/>
        <v>0</v>
      </c>
      <c r="P12" s="19"/>
      <c r="Q12" s="19"/>
      <c r="R12" s="19"/>
      <c r="S12" s="19"/>
      <c r="T12" s="19"/>
      <c r="U12" s="19"/>
      <c r="V12" s="17">
        <f t="shared" si="8"/>
        <v>457663</v>
      </c>
      <c r="W12" s="22">
        <f t="shared" si="9"/>
        <v>0</v>
      </c>
      <c r="X12" s="19"/>
      <c r="Y12" s="17">
        <f t="shared" si="10"/>
        <v>0</v>
      </c>
      <c r="Z12" s="19"/>
      <c r="AA12" s="19"/>
      <c r="AB12" s="19"/>
      <c r="AC12" s="19"/>
      <c r="AD12" s="17">
        <f t="shared" si="11"/>
        <v>457663</v>
      </c>
      <c r="AE12" s="19"/>
      <c r="AF12" s="19">
        <v>402862</v>
      </c>
      <c r="AG12" s="17">
        <f t="shared" si="12"/>
        <v>54801</v>
      </c>
      <c r="AH12" s="19">
        <v>13429</v>
      </c>
      <c r="AI12" s="19">
        <v>33572</v>
      </c>
      <c r="AJ12" s="19">
        <v>7800</v>
      </c>
      <c r="AK12" s="19"/>
      <c r="AL12" s="19"/>
      <c r="AM12" s="19"/>
      <c r="AN12" s="17">
        <f t="shared" si="13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4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2"/>
        <v>930536</v>
      </c>
      <c r="D13" s="17">
        <f t="shared" si="3"/>
        <v>140041</v>
      </c>
      <c r="E13" s="17">
        <f t="shared" si="4"/>
        <v>0</v>
      </c>
      <c r="F13" s="19"/>
      <c r="G13" s="17">
        <f t="shared" si="5"/>
        <v>0</v>
      </c>
      <c r="H13" s="19"/>
      <c r="I13" s="19"/>
      <c r="J13" s="19"/>
      <c r="K13" s="19"/>
      <c r="L13" s="17">
        <f t="shared" si="6"/>
        <v>0</v>
      </c>
      <c r="M13" s="19"/>
      <c r="N13" s="19"/>
      <c r="O13" s="17">
        <f t="shared" si="7"/>
        <v>0</v>
      </c>
      <c r="P13" s="19"/>
      <c r="Q13" s="19"/>
      <c r="R13" s="19"/>
      <c r="S13" s="19"/>
      <c r="T13" s="19">
        <v>140041</v>
      </c>
      <c r="U13" s="19"/>
      <c r="V13" s="17">
        <f t="shared" si="8"/>
        <v>790495</v>
      </c>
      <c r="W13" s="22">
        <f t="shared" si="9"/>
        <v>0</v>
      </c>
      <c r="X13" s="19"/>
      <c r="Y13" s="17">
        <f t="shared" si="10"/>
        <v>0</v>
      </c>
      <c r="Z13" s="19"/>
      <c r="AA13" s="19"/>
      <c r="AB13" s="19"/>
      <c r="AC13" s="19"/>
      <c r="AD13" s="17">
        <f t="shared" si="11"/>
        <v>0</v>
      </c>
      <c r="AE13" s="19"/>
      <c r="AF13" s="19"/>
      <c r="AG13" s="17">
        <f t="shared" si="12"/>
        <v>0</v>
      </c>
      <c r="AH13" s="19"/>
      <c r="AI13" s="19"/>
      <c r="AJ13" s="19"/>
      <c r="AK13" s="19"/>
      <c r="AL13" s="19">
        <v>790495</v>
      </c>
      <c r="AM13" s="19"/>
      <c r="AN13" s="17">
        <f t="shared" si="13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4"/>
        <v>0</v>
      </c>
      <c r="AY13" s="19"/>
      <c r="AZ13" s="25"/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8"/>
  <sheetViews>
    <sheetView topLeftCell="AI1" workbookViewId="0">
      <selection activeCell="A7" sqref="A7:AZ13"/>
    </sheetView>
  </sheetViews>
  <sheetFormatPr defaultColWidth="9" defaultRowHeight="15.6"/>
  <cols>
    <col min="1" max="1" width="10" style="5" customWidth="1"/>
    <col min="2" max="2" width="34.1388888888889" style="6" customWidth="1"/>
    <col min="3" max="3" width="12.8981481481481" style="1" customWidth="1"/>
    <col min="4" max="5" width="13.3981481481481" style="1" customWidth="1"/>
    <col min="6" max="7" width="11.2962962962963" style="1" customWidth="1"/>
    <col min="8" max="8" width="12.5" style="1" customWidth="1"/>
    <col min="9" max="10" width="9.89814814814815" style="1" customWidth="1"/>
    <col min="11" max="11" width="10.6018518518519" style="1" customWidth="1"/>
    <col min="12" max="15" width="11.6018518518519" style="1" customWidth="1"/>
    <col min="16" max="16" width="9.42592592592593" style="1" customWidth="1"/>
    <col min="17" max="17" width="9.86111111111111" style="1" customWidth="1"/>
    <col min="18" max="18" width="10.287037037037" style="1" customWidth="1"/>
    <col min="19" max="19" width="10.1296296296296" style="1" customWidth="1"/>
    <col min="20" max="20" width="11.1388888888889" style="1" customWidth="1"/>
    <col min="21" max="21" width="10.7037037037037" style="1" customWidth="1"/>
    <col min="22" max="50" width="12.1388888888889" style="1" customWidth="1"/>
    <col min="51" max="214" width="8.7037037037037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5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9" t="s">
        <v>11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2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" customHeight="1" spans="1:52">
      <c r="A7" s="15"/>
      <c r="B7" s="16" t="s">
        <v>54</v>
      </c>
      <c r="C7" s="17">
        <f t="shared" ref="C7:W7" si="0">C8+C9+C10+C11+C12+C13</f>
        <v>7135070</v>
      </c>
      <c r="D7" s="17">
        <f t="shared" si="0"/>
        <v>1936114</v>
      </c>
      <c r="E7" s="17">
        <f t="shared" si="0"/>
        <v>1483721</v>
      </c>
      <c r="F7" s="17">
        <f t="shared" si="0"/>
        <v>732396</v>
      </c>
      <c r="G7" s="17">
        <f t="shared" si="0"/>
        <v>690292</v>
      </c>
      <c r="H7" s="17">
        <f t="shared" si="0"/>
        <v>566142</v>
      </c>
      <c r="I7" s="17">
        <f t="shared" si="0"/>
        <v>40750</v>
      </c>
      <c r="J7" s="17">
        <f t="shared" si="0"/>
        <v>83400</v>
      </c>
      <c r="K7" s="17">
        <f t="shared" si="0"/>
        <v>61033</v>
      </c>
      <c r="L7" s="17">
        <f t="shared" si="0"/>
        <v>296568</v>
      </c>
      <c r="M7" s="17">
        <f t="shared" si="0"/>
        <v>207766</v>
      </c>
      <c r="N7" s="17">
        <f t="shared" si="0"/>
        <v>77912</v>
      </c>
      <c r="O7" s="17">
        <f t="shared" si="0"/>
        <v>10890</v>
      </c>
      <c r="P7" s="17">
        <f t="shared" si="0"/>
        <v>2597</v>
      </c>
      <c r="Q7" s="17">
        <f t="shared" si="0"/>
        <v>6493</v>
      </c>
      <c r="R7" s="17">
        <f t="shared" si="0"/>
        <v>1800</v>
      </c>
      <c r="S7" s="17">
        <f t="shared" si="0"/>
        <v>0</v>
      </c>
      <c r="T7" s="17">
        <f t="shared" si="0"/>
        <v>155825</v>
      </c>
      <c r="U7" s="17">
        <f t="shared" si="0"/>
        <v>0</v>
      </c>
      <c r="V7" s="17">
        <f t="shared" si="0"/>
        <v>4206694</v>
      </c>
      <c r="W7" s="17">
        <f t="shared" si="0"/>
        <v>3160735</v>
      </c>
      <c r="X7" s="17">
        <f t="shared" ref="X7:AY7" si="1">X8+X9+X10+X11+X12+X13</f>
        <v>1546500</v>
      </c>
      <c r="Y7" s="17">
        <f t="shared" si="1"/>
        <v>1485360</v>
      </c>
      <c r="Z7" s="17">
        <f t="shared" si="1"/>
        <v>1226760</v>
      </c>
      <c r="AA7" s="17">
        <f t="shared" si="1"/>
        <v>87000</v>
      </c>
      <c r="AB7" s="17">
        <f t="shared" si="1"/>
        <v>171600</v>
      </c>
      <c r="AC7" s="17">
        <f t="shared" si="1"/>
        <v>128875</v>
      </c>
      <c r="AD7" s="17">
        <f t="shared" si="1"/>
        <v>647468</v>
      </c>
      <c r="AE7" s="17">
        <f t="shared" si="1"/>
        <v>454040</v>
      </c>
      <c r="AF7" s="17">
        <f t="shared" si="1"/>
        <v>170103</v>
      </c>
      <c r="AG7" s="17">
        <f t="shared" si="1"/>
        <v>23325</v>
      </c>
      <c r="AH7" s="17">
        <f t="shared" si="1"/>
        <v>5670</v>
      </c>
      <c r="AI7" s="17">
        <f t="shared" si="1"/>
        <v>14175</v>
      </c>
      <c r="AJ7" s="17">
        <f t="shared" si="1"/>
        <v>3480</v>
      </c>
      <c r="AK7" s="17">
        <f t="shared" si="1"/>
        <v>0</v>
      </c>
      <c r="AL7" s="17">
        <f t="shared" si="1"/>
        <v>332791</v>
      </c>
      <c r="AM7" s="17">
        <f t="shared" si="1"/>
        <v>65700</v>
      </c>
      <c r="AN7" s="17">
        <f t="shared" si="1"/>
        <v>949062</v>
      </c>
      <c r="AO7" s="17">
        <f t="shared" si="1"/>
        <v>150000</v>
      </c>
      <c r="AP7" s="17">
        <f t="shared" si="1"/>
        <v>500000</v>
      </c>
      <c r="AQ7" s="17">
        <f t="shared" si="1"/>
        <v>690200</v>
      </c>
      <c r="AR7" s="17">
        <f t="shared" si="1"/>
        <v>48862</v>
      </c>
      <c r="AS7" s="17">
        <f t="shared" si="1"/>
        <v>159000</v>
      </c>
      <c r="AT7" s="17">
        <f t="shared" si="1"/>
        <v>5000</v>
      </c>
      <c r="AU7" s="17">
        <f t="shared" si="1"/>
        <v>5000</v>
      </c>
      <c r="AV7" s="17">
        <f t="shared" si="1"/>
        <v>41000</v>
      </c>
      <c r="AW7" s="17">
        <f t="shared" si="1"/>
        <v>0</v>
      </c>
      <c r="AX7" s="17">
        <f t="shared" si="1"/>
        <v>43200</v>
      </c>
      <c r="AY7" s="17">
        <f t="shared" si="1"/>
        <v>43200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2">D8+V8+AN8+AX8</f>
        <v>2475983</v>
      </c>
      <c r="D8" s="17">
        <f t="shared" ref="D8:D13" si="3">E8+L8+T8+U8</f>
        <v>1483721</v>
      </c>
      <c r="E8" s="17">
        <f t="shared" ref="E8:E13" si="4">F8+G8+K8</f>
        <v>1483721</v>
      </c>
      <c r="F8" s="19">
        <v>732396</v>
      </c>
      <c r="G8" s="17">
        <f t="shared" ref="G8:G13" si="5">H8+I8+J8</f>
        <v>690292</v>
      </c>
      <c r="H8" s="19">
        <v>566142</v>
      </c>
      <c r="I8" s="19">
        <v>40750</v>
      </c>
      <c r="J8" s="19">
        <v>83400</v>
      </c>
      <c r="K8" s="19">
        <v>61033</v>
      </c>
      <c r="L8" s="17">
        <f t="shared" ref="L8:L13" si="6">M8+N8+O8</f>
        <v>0</v>
      </c>
      <c r="M8" s="19"/>
      <c r="N8" s="19"/>
      <c r="O8" s="17">
        <f t="shared" ref="O8:O13" si="7">P8+Q8+R8+S8</f>
        <v>0</v>
      </c>
      <c r="P8" s="19"/>
      <c r="Q8" s="19"/>
      <c r="R8" s="19"/>
      <c r="S8" s="19">
        <v>0</v>
      </c>
      <c r="T8" s="19"/>
      <c r="U8" s="19">
        <v>0</v>
      </c>
      <c r="V8" s="17">
        <f t="shared" ref="V8:V13" si="8">W8+AD8+AL8+AM8</f>
        <v>0</v>
      </c>
      <c r="W8" s="22">
        <f t="shared" ref="W8:W13" si="9">X8+Y8+AC8</f>
        <v>0</v>
      </c>
      <c r="X8" s="19"/>
      <c r="Y8" s="17">
        <f t="shared" ref="Y8:Y13" si="10">Z8+AA8+AB8</f>
        <v>0</v>
      </c>
      <c r="Z8" s="19"/>
      <c r="AA8" s="19"/>
      <c r="AB8" s="19"/>
      <c r="AC8" s="19"/>
      <c r="AD8" s="17">
        <f t="shared" ref="AD8:AD13" si="11">AE8+AF8+AG8</f>
        <v>0</v>
      </c>
      <c r="AE8" s="19"/>
      <c r="AF8" s="19"/>
      <c r="AG8" s="17">
        <f t="shared" ref="AG8:AG13" si="12">AH8+AI8+AJ8+AK8</f>
        <v>0</v>
      </c>
      <c r="AH8" s="19"/>
      <c r="AI8" s="19"/>
      <c r="AJ8" s="19"/>
      <c r="AK8" s="19"/>
      <c r="AL8" s="19"/>
      <c r="AM8" s="19"/>
      <c r="AN8" s="17">
        <f>AQ8+AR8+AS8+AT8+AU8+AV8+AW8</f>
        <v>949062</v>
      </c>
      <c r="AO8" s="19">
        <v>150000</v>
      </c>
      <c r="AP8" s="19">
        <v>500000</v>
      </c>
      <c r="AQ8" s="19">
        <v>690200</v>
      </c>
      <c r="AR8" s="19">
        <v>48862</v>
      </c>
      <c r="AS8" s="19">
        <v>159000</v>
      </c>
      <c r="AT8" s="19">
        <v>5000</v>
      </c>
      <c r="AU8" s="19">
        <v>5000</v>
      </c>
      <c r="AV8" s="19">
        <v>41000</v>
      </c>
      <c r="AW8" s="19">
        <v>0</v>
      </c>
      <c r="AX8" s="17">
        <f t="shared" ref="AX8:AX13" si="13">AY8</f>
        <v>43200</v>
      </c>
      <c r="AY8" s="19">
        <v>43200</v>
      </c>
      <c r="AZ8" s="25"/>
    </row>
    <row r="9" ht="36" customHeight="1" spans="1:52">
      <c r="A9" s="15">
        <v>2010350</v>
      </c>
      <c r="B9" s="15" t="s">
        <v>93</v>
      </c>
      <c r="C9" s="17">
        <f t="shared" si="2"/>
        <v>3226435</v>
      </c>
      <c r="D9" s="17">
        <f t="shared" si="3"/>
        <v>0</v>
      </c>
      <c r="E9" s="17">
        <f t="shared" si="4"/>
        <v>0</v>
      </c>
      <c r="F9" s="19"/>
      <c r="G9" s="17">
        <f t="shared" si="5"/>
        <v>0</v>
      </c>
      <c r="H9" s="19"/>
      <c r="I9" s="19"/>
      <c r="J9" s="19"/>
      <c r="K9" s="19"/>
      <c r="L9" s="17">
        <f t="shared" si="6"/>
        <v>0</v>
      </c>
      <c r="M9" s="19"/>
      <c r="N9" s="19"/>
      <c r="O9" s="17">
        <f t="shared" si="7"/>
        <v>0</v>
      </c>
      <c r="P9" s="19"/>
      <c r="Q9" s="19"/>
      <c r="R9" s="19"/>
      <c r="S9" s="19"/>
      <c r="T9" s="19"/>
      <c r="U9" s="19"/>
      <c r="V9" s="17">
        <f t="shared" si="8"/>
        <v>3226435</v>
      </c>
      <c r="W9" s="22">
        <f t="shared" si="9"/>
        <v>3160735</v>
      </c>
      <c r="X9" s="19">
        <v>1546500</v>
      </c>
      <c r="Y9" s="17">
        <f t="shared" si="10"/>
        <v>1485360</v>
      </c>
      <c r="Z9" s="19">
        <v>1226760</v>
      </c>
      <c r="AA9" s="19">
        <v>87000</v>
      </c>
      <c r="AB9" s="19">
        <v>171600</v>
      </c>
      <c r="AC9" s="19">
        <v>128875</v>
      </c>
      <c r="AD9" s="17">
        <f t="shared" si="11"/>
        <v>0</v>
      </c>
      <c r="AE9" s="19"/>
      <c r="AF9" s="19"/>
      <c r="AG9" s="17">
        <f t="shared" si="12"/>
        <v>0</v>
      </c>
      <c r="AH9" s="19"/>
      <c r="AI9" s="19"/>
      <c r="AJ9" s="19"/>
      <c r="AK9" s="19">
        <v>0</v>
      </c>
      <c r="AL9" s="19"/>
      <c r="AM9" s="19">
        <v>65700</v>
      </c>
      <c r="AN9" s="17">
        <f t="shared" ref="AN8:AN13" si="14">AQ9+AR9+AS9+AT9+AU9+AV9</f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2"/>
        <v>661806</v>
      </c>
      <c r="D10" s="17">
        <f t="shared" si="3"/>
        <v>207766</v>
      </c>
      <c r="E10" s="17">
        <f t="shared" si="4"/>
        <v>0</v>
      </c>
      <c r="F10" s="19"/>
      <c r="G10" s="17">
        <f t="shared" si="5"/>
        <v>0</v>
      </c>
      <c r="H10" s="19"/>
      <c r="I10" s="19"/>
      <c r="J10" s="19"/>
      <c r="K10" s="19"/>
      <c r="L10" s="17">
        <f t="shared" si="6"/>
        <v>207766</v>
      </c>
      <c r="M10" s="19">
        <v>207766</v>
      </c>
      <c r="N10" s="19"/>
      <c r="O10" s="17">
        <f t="shared" si="7"/>
        <v>0</v>
      </c>
      <c r="P10" s="19"/>
      <c r="Q10" s="19"/>
      <c r="R10" s="19"/>
      <c r="S10" s="19"/>
      <c r="T10" s="19"/>
      <c r="U10" s="19"/>
      <c r="V10" s="17">
        <f t="shared" si="8"/>
        <v>454040</v>
      </c>
      <c r="W10" s="22">
        <f t="shared" si="9"/>
        <v>0</v>
      </c>
      <c r="X10" s="19"/>
      <c r="Y10" s="17">
        <f t="shared" si="10"/>
        <v>0</v>
      </c>
      <c r="Z10" s="19"/>
      <c r="AA10" s="19"/>
      <c r="AB10" s="19"/>
      <c r="AC10" s="19"/>
      <c r="AD10" s="17">
        <f t="shared" si="11"/>
        <v>454040</v>
      </c>
      <c r="AE10" s="19">
        <v>454040</v>
      </c>
      <c r="AF10" s="19"/>
      <c r="AG10" s="17">
        <f t="shared" si="12"/>
        <v>0</v>
      </c>
      <c r="AH10" s="19"/>
      <c r="AI10" s="19"/>
      <c r="AJ10" s="19"/>
      <c r="AK10" s="19"/>
      <c r="AL10" s="19"/>
      <c r="AM10" s="19"/>
      <c r="AN10" s="17">
        <f t="shared" si="14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2"/>
        <v>88802</v>
      </c>
      <c r="D11" s="17">
        <f t="shared" si="3"/>
        <v>88802</v>
      </c>
      <c r="E11" s="17">
        <f t="shared" si="4"/>
        <v>0</v>
      </c>
      <c r="F11" s="19"/>
      <c r="G11" s="17">
        <f t="shared" si="5"/>
        <v>0</v>
      </c>
      <c r="H11" s="19"/>
      <c r="I11" s="19"/>
      <c r="J11" s="19"/>
      <c r="K11" s="19"/>
      <c r="L11" s="17">
        <f t="shared" si="6"/>
        <v>88802</v>
      </c>
      <c r="M11" s="19"/>
      <c r="N11" s="19">
        <v>77912</v>
      </c>
      <c r="O11" s="17">
        <f t="shared" si="7"/>
        <v>10890</v>
      </c>
      <c r="P11" s="19">
        <v>2597</v>
      </c>
      <c r="Q11" s="19">
        <v>6493</v>
      </c>
      <c r="R11" s="19">
        <v>1800</v>
      </c>
      <c r="S11" s="19"/>
      <c r="T11" s="19"/>
      <c r="U11" s="19"/>
      <c r="V11" s="17">
        <f t="shared" si="8"/>
        <v>0</v>
      </c>
      <c r="W11" s="22">
        <f t="shared" si="9"/>
        <v>0</v>
      </c>
      <c r="X11" s="19"/>
      <c r="Y11" s="17">
        <f t="shared" si="10"/>
        <v>0</v>
      </c>
      <c r="Z11" s="19"/>
      <c r="AA11" s="19"/>
      <c r="AB11" s="19"/>
      <c r="AC11" s="19"/>
      <c r="AD11" s="17">
        <f t="shared" si="11"/>
        <v>0</v>
      </c>
      <c r="AE11" s="19"/>
      <c r="AF11" s="19"/>
      <c r="AG11" s="17">
        <f t="shared" si="12"/>
        <v>0</v>
      </c>
      <c r="AH11" s="19"/>
      <c r="AI11" s="19"/>
      <c r="AJ11" s="19"/>
      <c r="AK11" s="19"/>
      <c r="AL11" s="19"/>
      <c r="AM11" s="19"/>
      <c r="AN11" s="17">
        <f t="shared" si="14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2"/>
        <v>193428</v>
      </c>
      <c r="D12" s="17">
        <f t="shared" si="3"/>
        <v>0</v>
      </c>
      <c r="E12" s="17">
        <f t="shared" si="4"/>
        <v>0</v>
      </c>
      <c r="F12" s="19"/>
      <c r="G12" s="17">
        <f t="shared" si="5"/>
        <v>0</v>
      </c>
      <c r="H12" s="19"/>
      <c r="I12" s="19"/>
      <c r="J12" s="19"/>
      <c r="K12" s="19"/>
      <c r="L12" s="17">
        <f t="shared" si="6"/>
        <v>0</v>
      </c>
      <c r="M12" s="19"/>
      <c r="N12" s="19"/>
      <c r="O12" s="17">
        <f t="shared" si="7"/>
        <v>0</v>
      </c>
      <c r="P12" s="19"/>
      <c r="Q12" s="19"/>
      <c r="R12" s="19"/>
      <c r="S12" s="19"/>
      <c r="T12" s="19"/>
      <c r="U12" s="19"/>
      <c r="V12" s="17">
        <f t="shared" si="8"/>
        <v>193428</v>
      </c>
      <c r="W12" s="22">
        <f t="shared" si="9"/>
        <v>0</v>
      </c>
      <c r="X12" s="19"/>
      <c r="Y12" s="17">
        <f t="shared" si="10"/>
        <v>0</v>
      </c>
      <c r="Z12" s="19"/>
      <c r="AA12" s="19"/>
      <c r="AB12" s="19"/>
      <c r="AC12" s="19"/>
      <c r="AD12" s="17">
        <f t="shared" si="11"/>
        <v>193428</v>
      </c>
      <c r="AE12" s="19"/>
      <c r="AF12" s="19">
        <v>170103</v>
      </c>
      <c r="AG12" s="17">
        <f t="shared" si="12"/>
        <v>23325</v>
      </c>
      <c r="AH12" s="19">
        <v>5670</v>
      </c>
      <c r="AI12" s="19">
        <v>14175</v>
      </c>
      <c r="AJ12" s="19">
        <v>3480</v>
      </c>
      <c r="AK12" s="19"/>
      <c r="AL12" s="19"/>
      <c r="AM12" s="19"/>
      <c r="AN12" s="17">
        <f t="shared" si="14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2"/>
        <v>488616</v>
      </c>
      <c r="D13" s="17">
        <f t="shared" si="3"/>
        <v>155825</v>
      </c>
      <c r="E13" s="17">
        <f t="shared" si="4"/>
        <v>0</v>
      </c>
      <c r="F13" s="19"/>
      <c r="G13" s="17">
        <f t="shared" si="5"/>
        <v>0</v>
      </c>
      <c r="H13" s="19"/>
      <c r="I13" s="19"/>
      <c r="J13" s="19"/>
      <c r="K13" s="19"/>
      <c r="L13" s="17">
        <f t="shared" si="6"/>
        <v>0</v>
      </c>
      <c r="M13" s="19"/>
      <c r="N13" s="19"/>
      <c r="O13" s="17">
        <f t="shared" si="7"/>
        <v>0</v>
      </c>
      <c r="P13" s="19"/>
      <c r="Q13" s="19"/>
      <c r="R13" s="19"/>
      <c r="S13" s="19"/>
      <c r="T13" s="19">
        <v>155825</v>
      </c>
      <c r="U13" s="19"/>
      <c r="V13" s="17">
        <f t="shared" si="8"/>
        <v>332791</v>
      </c>
      <c r="W13" s="22">
        <f t="shared" si="9"/>
        <v>0</v>
      </c>
      <c r="X13" s="19"/>
      <c r="Y13" s="17">
        <f t="shared" si="10"/>
        <v>0</v>
      </c>
      <c r="Z13" s="19"/>
      <c r="AA13" s="19"/>
      <c r="AB13" s="19"/>
      <c r="AC13" s="19"/>
      <c r="AD13" s="17">
        <f t="shared" si="11"/>
        <v>0</v>
      </c>
      <c r="AE13" s="19"/>
      <c r="AF13" s="19"/>
      <c r="AG13" s="17">
        <f t="shared" si="12"/>
        <v>0</v>
      </c>
      <c r="AH13" s="19"/>
      <c r="AI13" s="19"/>
      <c r="AJ13" s="19"/>
      <c r="AK13" s="19"/>
      <c r="AL13" s="19">
        <v>332791</v>
      </c>
      <c r="AM13" s="19"/>
      <c r="AN13" s="17">
        <f t="shared" si="14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  <row r="14" s="4" customFormat="1" spans="1:235">
      <c r="A14" s="5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="26" customFormat="1" ht="79" customHeight="1" spans="1:235">
      <c r="A15" s="27"/>
      <c r="B15" s="28"/>
      <c r="C15" s="27"/>
      <c r="D15" s="27"/>
      <c r="E15" s="27"/>
      <c r="F15" s="27">
        <f>61033*12</f>
        <v>732396</v>
      </c>
      <c r="G15" s="27"/>
      <c r="H15" s="27">
        <f>47178.5*12</f>
        <v>566142</v>
      </c>
      <c r="I15" s="27">
        <v>40750</v>
      </c>
      <c r="J15" s="27">
        <f>13900*6</f>
        <v>83400</v>
      </c>
      <c r="K15" s="27">
        <v>61033</v>
      </c>
      <c r="L15" s="27"/>
      <c r="M15" s="27">
        <f>61033*0.16*12</f>
        <v>117183.36</v>
      </c>
      <c r="N15" s="27">
        <f>108211.5*0.06*12</f>
        <v>77912.28</v>
      </c>
      <c r="O15" s="27"/>
      <c r="P15" s="27">
        <f>108211.5*0.002*12</f>
        <v>2597.076</v>
      </c>
      <c r="Q15" s="27">
        <f>108211.5*0.005*12</f>
        <v>6492.69</v>
      </c>
      <c r="R15" s="27">
        <f>30*5*12</f>
        <v>1800</v>
      </c>
      <c r="S15" s="27">
        <v>0</v>
      </c>
      <c r="T15" s="27">
        <f>108211.5*0.12*12</f>
        <v>155824.56</v>
      </c>
      <c r="U15" s="27">
        <v>0</v>
      </c>
      <c r="V15" s="27"/>
      <c r="W15" s="27"/>
      <c r="X15" s="27">
        <f>128875*12</f>
        <v>1546500</v>
      </c>
      <c r="Y15" s="27"/>
      <c r="Z15" s="27">
        <f>102230*12</f>
        <v>1226760</v>
      </c>
      <c r="AA15" s="27">
        <v>87000</v>
      </c>
      <c r="AB15" s="27">
        <f>28600*6</f>
        <v>171600</v>
      </c>
      <c r="AC15" s="27">
        <v>128875</v>
      </c>
      <c r="AD15" s="27"/>
      <c r="AE15" s="27">
        <f>128875*0.16*12+5149*0.167*12</f>
        <v>257758.596</v>
      </c>
      <c r="AF15" s="27">
        <f>236254*0.06*12</f>
        <v>170102.88</v>
      </c>
      <c r="AG15" s="27"/>
      <c r="AH15" s="27">
        <f>236254*0.002*12</f>
        <v>5670.096</v>
      </c>
      <c r="AI15" s="27">
        <f>236254*0.005*12</f>
        <v>14175.24</v>
      </c>
      <c r="AJ15" s="27">
        <f>58*5*12</f>
        <v>3480</v>
      </c>
      <c r="AK15" s="27"/>
      <c r="AL15" s="27">
        <f>231105*0.12*12</f>
        <v>332791.2</v>
      </c>
      <c r="AM15" s="27">
        <f>5475*12</f>
        <v>65700</v>
      </c>
      <c r="AN15" s="27"/>
      <c r="AO15" s="27"/>
      <c r="AP15" s="27"/>
      <c r="AQ15" s="27"/>
      <c r="AR15" s="27"/>
      <c r="AS15" s="27">
        <f>13250*12</f>
        <v>159000</v>
      </c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</row>
    <row r="16" spans="31:31">
      <c r="AE16" s="1">
        <f>128875*0.16*12</f>
        <v>247440</v>
      </c>
    </row>
    <row r="17" spans="31:31">
      <c r="AE17" s="1">
        <f>5149*0.167*12</f>
        <v>10318.596</v>
      </c>
    </row>
    <row r="18" spans="31:31">
      <c r="AE18" s="1">
        <f>SUM(AE16:AE17)</f>
        <v>257758.596</v>
      </c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8"/>
  <sheetViews>
    <sheetView topLeftCell="AJ1" workbookViewId="0">
      <selection activeCell="A7" sqref="A7:AZ13"/>
    </sheetView>
  </sheetViews>
  <sheetFormatPr defaultColWidth="9" defaultRowHeight="15.6"/>
  <cols>
    <col min="1" max="1" width="10" style="5" customWidth="1"/>
    <col min="2" max="2" width="34.1296296296296" style="6" customWidth="1"/>
    <col min="3" max="3" width="12.8796296296296" style="1" customWidth="1"/>
    <col min="4" max="5" width="13.3796296296296" style="1" customWidth="1"/>
    <col min="6" max="7" width="11.25" style="1" customWidth="1"/>
    <col min="8" max="8" width="12.5" style="1" customWidth="1"/>
    <col min="9" max="10" width="9.87962962962963" style="1" customWidth="1"/>
    <col min="11" max="11" width="10.6296296296296" style="1" customWidth="1"/>
    <col min="12" max="15" width="11.6296296296296" style="1" customWidth="1"/>
    <col min="16" max="16" width="9.37962962962963" style="1" customWidth="1"/>
    <col min="17" max="17" width="9.87962962962963" style="1" customWidth="1"/>
    <col min="18" max="18" width="10.25" style="1" customWidth="1"/>
    <col min="19" max="19" width="10.1296296296296" style="1" customWidth="1"/>
    <col min="20" max="20" width="11.1296296296296" style="1" customWidth="1"/>
    <col min="21" max="21" width="10.75" style="1" customWidth="1"/>
    <col min="22" max="50" width="12.1296296296296" style="1" customWidth="1"/>
    <col min="51" max="214" width="8.75" style="1" customWidth="1"/>
    <col min="215" max="235" width="9" style="1" customWidth="1"/>
    <col min="236" max="16384" width="9" style="4"/>
  </cols>
  <sheetData>
    <row r="1" s="1" customFormat="1" ht="45" customHeight="1" spans="1:21">
      <c r="A1" s="7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46.9" customHeight="1" spans="1:52">
      <c r="A3" s="11" t="s">
        <v>90</v>
      </c>
      <c r="B3" s="11"/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 t="s">
        <v>7</v>
      </c>
      <c r="M3" s="12"/>
      <c r="N3" s="12"/>
      <c r="O3" s="12"/>
      <c r="P3" s="12"/>
      <c r="Q3" s="12"/>
      <c r="R3" s="12"/>
      <c r="S3" s="12"/>
      <c r="T3" s="12" t="s">
        <v>8</v>
      </c>
      <c r="U3" s="12" t="s">
        <v>9</v>
      </c>
      <c r="V3" s="13" t="s">
        <v>10</v>
      </c>
      <c r="W3" s="20" t="s">
        <v>11</v>
      </c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3"/>
      <c r="AN3" s="12" t="s">
        <v>12</v>
      </c>
      <c r="AO3" s="12"/>
      <c r="AP3" s="12"/>
      <c r="AQ3" s="12" t="s">
        <v>13</v>
      </c>
      <c r="AR3" s="12"/>
      <c r="AS3" s="12"/>
      <c r="AT3" s="12" t="s">
        <v>14</v>
      </c>
      <c r="AU3" s="12" t="s">
        <v>15</v>
      </c>
      <c r="AV3" s="12" t="s">
        <v>16</v>
      </c>
      <c r="AW3" s="12" t="s">
        <v>17</v>
      </c>
      <c r="AX3" s="12" t="s">
        <v>18</v>
      </c>
      <c r="AY3" s="12" t="s">
        <v>19</v>
      </c>
      <c r="AZ3" s="13" t="s">
        <v>20</v>
      </c>
    </row>
    <row r="4" s="3" customFormat="1" ht="19.15" customHeight="1" spans="1:52">
      <c r="A4" s="13" t="s">
        <v>91</v>
      </c>
      <c r="B4" s="14" t="s">
        <v>22</v>
      </c>
      <c r="C4" s="13"/>
      <c r="D4" s="13"/>
      <c r="E4" s="13" t="s">
        <v>34</v>
      </c>
      <c r="F4" s="13" t="s">
        <v>24</v>
      </c>
      <c r="G4" s="13" t="s">
        <v>25</v>
      </c>
      <c r="H4" s="13" t="s">
        <v>26</v>
      </c>
      <c r="I4" s="13"/>
      <c r="J4" s="13"/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/>
      <c r="Q4" s="13"/>
      <c r="R4" s="13"/>
      <c r="S4" s="13"/>
      <c r="T4" s="13" t="s">
        <v>32</v>
      </c>
      <c r="U4" s="13" t="s">
        <v>33</v>
      </c>
      <c r="V4" s="13"/>
      <c r="W4" s="13" t="s">
        <v>34</v>
      </c>
      <c r="X4" s="13" t="s">
        <v>24</v>
      </c>
      <c r="Y4" s="13" t="s">
        <v>25</v>
      </c>
      <c r="Z4" s="13" t="s">
        <v>26</v>
      </c>
      <c r="AA4" s="13"/>
      <c r="AB4" s="13"/>
      <c r="AC4" s="13" t="s">
        <v>27</v>
      </c>
      <c r="AD4" s="13" t="s">
        <v>35</v>
      </c>
      <c r="AE4" s="13"/>
      <c r="AF4" s="13"/>
      <c r="AG4" s="13"/>
      <c r="AH4" s="13"/>
      <c r="AI4" s="13"/>
      <c r="AJ4" s="13"/>
      <c r="AK4" s="13"/>
      <c r="AL4" s="13" t="s">
        <v>32</v>
      </c>
      <c r="AM4" s="13" t="s">
        <v>33</v>
      </c>
      <c r="AN4" s="13"/>
      <c r="AO4" s="13" t="s">
        <v>36</v>
      </c>
      <c r="AP4" s="13" t="s">
        <v>37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/>
      <c r="AY4" s="13" t="s">
        <v>45</v>
      </c>
      <c r="AZ4" s="13"/>
    </row>
    <row r="5" s="3" customFormat="1" ht="12" customHeight="1" spans="1:52">
      <c r="A5" s="13"/>
      <c r="B5" s="14"/>
      <c r="C5" s="13"/>
      <c r="D5" s="13"/>
      <c r="E5" s="13"/>
      <c r="F5" s="13"/>
      <c r="G5" s="13"/>
      <c r="H5" s="13" t="s">
        <v>46</v>
      </c>
      <c r="I5" s="13" t="s">
        <v>47</v>
      </c>
      <c r="J5" s="13" t="s">
        <v>48</v>
      </c>
      <c r="K5" s="13"/>
      <c r="L5" s="13"/>
      <c r="M5" s="13"/>
      <c r="N5" s="13"/>
      <c r="O5" s="13"/>
      <c r="P5" s="13" t="s">
        <v>49</v>
      </c>
      <c r="Q5" s="13" t="s">
        <v>50</v>
      </c>
      <c r="R5" s="13" t="s">
        <v>51</v>
      </c>
      <c r="S5" s="13" t="s">
        <v>52</v>
      </c>
      <c r="T5" s="13"/>
      <c r="U5" s="13"/>
      <c r="V5" s="13"/>
      <c r="W5" s="13"/>
      <c r="X5" s="13"/>
      <c r="Y5" s="13"/>
      <c r="Z5" s="13" t="s">
        <v>46</v>
      </c>
      <c r="AA5" s="13" t="s">
        <v>47</v>
      </c>
      <c r="AB5" s="13" t="s">
        <v>48</v>
      </c>
      <c r="AC5" s="13"/>
      <c r="AD5" s="13"/>
      <c r="AE5" s="13" t="s">
        <v>29</v>
      </c>
      <c r="AF5" s="13" t="s">
        <v>30</v>
      </c>
      <c r="AG5" s="13" t="s">
        <v>31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="3" customFormat="1" ht="35.1" customHeight="1" spans="1:52">
      <c r="A6" s="13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 t="s">
        <v>49</v>
      </c>
      <c r="AI6" s="13" t="s">
        <v>50</v>
      </c>
      <c r="AJ6" s="13" t="s">
        <v>51</v>
      </c>
      <c r="AK6" s="13" t="s">
        <v>52</v>
      </c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="3" customFormat="1" ht="29.1" customHeight="1" spans="1:52">
      <c r="A7" s="15"/>
      <c r="B7" s="16" t="s">
        <v>54</v>
      </c>
      <c r="C7" s="17">
        <f t="shared" ref="C7:AY7" si="0">C8+C9+C10+C11+C12+C13</f>
        <v>5641296</v>
      </c>
      <c r="D7" s="17">
        <f t="shared" si="0"/>
        <v>1996009</v>
      </c>
      <c r="E7" s="17">
        <f t="shared" si="0"/>
        <v>1513420</v>
      </c>
      <c r="F7" s="17">
        <f t="shared" si="0"/>
        <v>730392</v>
      </c>
      <c r="G7" s="17">
        <f t="shared" si="0"/>
        <v>722162</v>
      </c>
      <c r="H7" s="17">
        <f t="shared" si="0"/>
        <v>599262</v>
      </c>
      <c r="I7" s="17">
        <f t="shared" si="0"/>
        <v>42500</v>
      </c>
      <c r="J7" s="17">
        <f t="shared" si="0"/>
        <v>80400</v>
      </c>
      <c r="K7" s="17">
        <f t="shared" si="0"/>
        <v>60866</v>
      </c>
      <c r="L7" s="17">
        <f t="shared" si="0"/>
        <v>323031</v>
      </c>
      <c r="M7" s="17">
        <f t="shared" si="0"/>
        <v>212745</v>
      </c>
      <c r="N7" s="17">
        <f t="shared" si="0"/>
        <v>79779</v>
      </c>
      <c r="O7" s="17">
        <f t="shared" si="0"/>
        <v>30507</v>
      </c>
      <c r="P7" s="17">
        <f t="shared" si="0"/>
        <v>2659</v>
      </c>
      <c r="Q7" s="17">
        <f t="shared" si="0"/>
        <v>6648</v>
      </c>
      <c r="R7" s="17">
        <f t="shared" si="0"/>
        <v>1200</v>
      </c>
      <c r="S7" s="17">
        <f t="shared" si="0"/>
        <v>20000</v>
      </c>
      <c r="T7" s="17">
        <f t="shared" si="0"/>
        <v>159558</v>
      </c>
      <c r="U7" s="17">
        <f t="shared" si="0"/>
        <v>0</v>
      </c>
      <c r="V7" s="17">
        <f t="shared" si="0"/>
        <v>2724265</v>
      </c>
      <c r="W7" s="17">
        <f t="shared" si="0"/>
        <v>2090952</v>
      </c>
      <c r="X7" s="17">
        <f t="shared" si="0"/>
        <v>1078248</v>
      </c>
      <c r="Y7" s="17">
        <f t="shared" si="0"/>
        <v>922850</v>
      </c>
      <c r="Z7" s="17">
        <f t="shared" si="0"/>
        <v>717300</v>
      </c>
      <c r="AA7" s="17">
        <f t="shared" si="0"/>
        <v>62750</v>
      </c>
      <c r="AB7" s="17">
        <f t="shared" si="0"/>
        <v>142800</v>
      </c>
      <c r="AC7" s="17">
        <f t="shared" si="0"/>
        <v>89854</v>
      </c>
      <c r="AD7" s="17">
        <f t="shared" si="0"/>
        <v>410887</v>
      </c>
      <c r="AE7" s="17">
        <f t="shared" si="0"/>
        <v>287287</v>
      </c>
      <c r="AF7" s="17">
        <f t="shared" si="0"/>
        <v>107732</v>
      </c>
      <c r="AG7" s="17">
        <f t="shared" si="0"/>
        <v>15868</v>
      </c>
      <c r="AH7" s="17">
        <f t="shared" si="0"/>
        <v>3591</v>
      </c>
      <c r="AI7" s="17">
        <f t="shared" si="0"/>
        <v>8977</v>
      </c>
      <c r="AJ7" s="17">
        <f t="shared" si="0"/>
        <v>3300</v>
      </c>
      <c r="AK7" s="17">
        <f t="shared" si="0"/>
        <v>0</v>
      </c>
      <c r="AL7" s="17">
        <f t="shared" si="0"/>
        <v>215466</v>
      </c>
      <c r="AM7" s="17">
        <f t="shared" si="0"/>
        <v>6960</v>
      </c>
      <c r="AN7" s="17">
        <f t="shared" si="0"/>
        <v>911302</v>
      </c>
      <c r="AO7" s="17">
        <f t="shared" si="0"/>
        <v>90000</v>
      </c>
      <c r="AP7" s="17">
        <f t="shared" si="0"/>
        <v>500000</v>
      </c>
      <c r="AQ7" s="17">
        <f t="shared" si="0"/>
        <v>688800</v>
      </c>
      <c r="AR7" s="17">
        <f t="shared" si="0"/>
        <v>37502</v>
      </c>
      <c r="AS7" s="17">
        <f t="shared" si="0"/>
        <v>165000</v>
      </c>
      <c r="AT7" s="17">
        <f t="shared" si="0"/>
        <v>0</v>
      </c>
      <c r="AU7" s="17">
        <f t="shared" si="0"/>
        <v>0</v>
      </c>
      <c r="AV7" s="17">
        <f t="shared" si="0"/>
        <v>20000</v>
      </c>
      <c r="AW7" s="17">
        <f t="shared" si="0"/>
        <v>0</v>
      </c>
      <c r="AX7" s="17">
        <f t="shared" si="0"/>
        <v>9720</v>
      </c>
      <c r="AY7" s="17">
        <f t="shared" si="0"/>
        <v>9720</v>
      </c>
      <c r="AZ7" s="24"/>
    </row>
    <row r="8" ht="36" customHeight="1" spans="1:52">
      <c r="A8" s="18">
        <v>2010301</v>
      </c>
      <c r="B8" s="18" t="s">
        <v>92</v>
      </c>
      <c r="C8" s="17">
        <f t="shared" ref="C8:C13" si="1">D8+V8+AN8+AX8</f>
        <v>2454442</v>
      </c>
      <c r="D8" s="17">
        <f t="shared" ref="D8:D13" si="2">E8+L8+T8+U8</f>
        <v>1533420</v>
      </c>
      <c r="E8" s="17">
        <f t="shared" ref="E8:E13" si="3">F8+G8+K8</f>
        <v>1513420</v>
      </c>
      <c r="F8" s="19">
        <v>730392</v>
      </c>
      <c r="G8" s="17">
        <f t="shared" ref="G8:G13" si="4">H8+I8+J8</f>
        <v>722162</v>
      </c>
      <c r="H8" s="19">
        <v>599262</v>
      </c>
      <c r="I8" s="19">
        <v>42500</v>
      </c>
      <c r="J8" s="19">
        <v>80400</v>
      </c>
      <c r="K8" s="19">
        <v>60866</v>
      </c>
      <c r="L8" s="17">
        <f t="shared" ref="L8:L13" si="5">M8+N8+O8</f>
        <v>20000</v>
      </c>
      <c r="M8" s="19"/>
      <c r="N8" s="19"/>
      <c r="O8" s="17">
        <f t="shared" ref="O8:O13" si="6">P8+Q8+R8+S8</f>
        <v>20000</v>
      </c>
      <c r="P8" s="19"/>
      <c r="Q8" s="19"/>
      <c r="R8" s="19"/>
      <c r="S8" s="19">
        <v>20000</v>
      </c>
      <c r="T8" s="19"/>
      <c r="U8" s="19"/>
      <c r="V8" s="17">
        <f t="shared" ref="V8:V13" si="7">W8+AD8+AL8+AM8</f>
        <v>0</v>
      </c>
      <c r="W8" s="22">
        <f t="shared" ref="W8:W13" si="8">X8+Y8+AC8</f>
        <v>0</v>
      </c>
      <c r="X8" s="19"/>
      <c r="Y8" s="17">
        <f t="shared" ref="Y8:Y13" si="9">Z8+AA8+AB8</f>
        <v>0</v>
      </c>
      <c r="Z8" s="19"/>
      <c r="AA8" s="19"/>
      <c r="AB8" s="19"/>
      <c r="AC8" s="19"/>
      <c r="AD8" s="17">
        <f t="shared" ref="AD8:AD13" si="10">AE8+AF8+AG8</f>
        <v>0</v>
      </c>
      <c r="AE8" s="19"/>
      <c r="AF8" s="19"/>
      <c r="AG8" s="17">
        <f t="shared" ref="AG8:AG13" si="11">AH8+AI8+AJ8+AK8</f>
        <v>0</v>
      </c>
      <c r="AH8" s="19"/>
      <c r="AI8" s="19"/>
      <c r="AJ8" s="19"/>
      <c r="AK8" s="19"/>
      <c r="AL8" s="19"/>
      <c r="AM8" s="19"/>
      <c r="AN8" s="17">
        <f t="shared" ref="AN8:AN13" si="12">AQ8+AR8+AS8+AT8+AU8+AV8+AW8</f>
        <v>911302</v>
      </c>
      <c r="AO8" s="19">
        <v>90000</v>
      </c>
      <c r="AP8" s="19">
        <v>500000</v>
      </c>
      <c r="AQ8" s="19">
        <v>688800</v>
      </c>
      <c r="AR8" s="19">
        <v>37502</v>
      </c>
      <c r="AS8" s="19">
        <v>165000</v>
      </c>
      <c r="AT8" s="19"/>
      <c r="AU8" s="19"/>
      <c r="AV8" s="19">
        <v>20000</v>
      </c>
      <c r="AW8" s="19"/>
      <c r="AX8" s="17">
        <f t="shared" ref="AX8:AX13" si="13">AY8</f>
        <v>9720</v>
      </c>
      <c r="AY8" s="19">
        <v>9720</v>
      </c>
      <c r="AZ8" s="25"/>
    </row>
    <row r="9" ht="36" customHeight="1" spans="1:52">
      <c r="A9" s="15">
        <v>2010350</v>
      </c>
      <c r="B9" s="15" t="s">
        <v>93</v>
      </c>
      <c r="C9" s="17">
        <f t="shared" si="1"/>
        <v>2097912</v>
      </c>
      <c r="D9" s="17">
        <f t="shared" si="2"/>
        <v>0</v>
      </c>
      <c r="E9" s="17">
        <f t="shared" si="3"/>
        <v>0</v>
      </c>
      <c r="F9" s="19"/>
      <c r="G9" s="17">
        <f t="shared" si="4"/>
        <v>0</v>
      </c>
      <c r="H9" s="19"/>
      <c r="I9" s="19"/>
      <c r="J9" s="19"/>
      <c r="K9" s="19"/>
      <c r="L9" s="17">
        <f t="shared" si="5"/>
        <v>0</v>
      </c>
      <c r="M9" s="19"/>
      <c r="N9" s="19"/>
      <c r="O9" s="17">
        <f t="shared" si="6"/>
        <v>0</v>
      </c>
      <c r="P9" s="19"/>
      <c r="Q9" s="19"/>
      <c r="R9" s="19"/>
      <c r="S9" s="19"/>
      <c r="T9" s="19"/>
      <c r="U9" s="19"/>
      <c r="V9" s="17">
        <f t="shared" si="7"/>
        <v>2097912</v>
      </c>
      <c r="W9" s="22">
        <f t="shared" si="8"/>
        <v>2090952</v>
      </c>
      <c r="X9" s="19">
        <v>1078248</v>
      </c>
      <c r="Y9" s="17">
        <f t="shared" si="9"/>
        <v>922850</v>
      </c>
      <c r="Z9" s="19">
        <v>717300</v>
      </c>
      <c r="AA9" s="19">
        <v>62750</v>
      </c>
      <c r="AB9" s="19">
        <v>142800</v>
      </c>
      <c r="AC9" s="19">
        <v>89854</v>
      </c>
      <c r="AD9" s="17">
        <f t="shared" si="10"/>
        <v>0</v>
      </c>
      <c r="AE9" s="19"/>
      <c r="AF9" s="19"/>
      <c r="AG9" s="17">
        <f t="shared" si="11"/>
        <v>0</v>
      </c>
      <c r="AH9" s="19"/>
      <c r="AI9" s="19"/>
      <c r="AJ9" s="19"/>
      <c r="AK9" s="19"/>
      <c r="AL9" s="19"/>
      <c r="AM9" s="19">
        <v>6960</v>
      </c>
      <c r="AN9" s="17">
        <f t="shared" si="12"/>
        <v>0</v>
      </c>
      <c r="AO9" s="19"/>
      <c r="AP9" s="19"/>
      <c r="AQ9" s="19"/>
      <c r="AR9" s="19"/>
      <c r="AS9" s="19"/>
      <c r="AT9" s="19"/>
      <c r="AU9" s="19"/>
      <c r="AV9" s="19"/>
      <c r="AW9" s="19"/>
      <c r="AX9" s="17">
        <f t="shared" si="13"/>
        <v>0</v>
      </c>
      <c r="AY9" s="19"/>
      <c r="AZ9" s="25"/>
    </row>
    <row r="10" ht="36" customHeight="1" spans="1:52">
      <c r="A10" s="15">
        <v>2080505</v>
      </c>
      <c r="B10" s="15" t="s">
        <v>94</v>
      </c>
      <c r="C10" s="17">
        <f t="shared" si="1"/>
        <v>500032</v>
      </c>
      <c r="D10" s="17">
        <f t="shared" si="2"/>
        <v>212745</v>
      </c>
      <c r="E10" s="17">
        <f t="shared" si="3"/>
        <v>0</v>
      </c>
      <c r="F10" s="19"/>
      <c r="G10" s="17">
        <f t="shared" si="4"/>
        <v>0</v>
      </c>
      <c r="H10" s="19"/>
      <c r="I10" s="19"/>
      <c r="J10" s="19"/>
      <c r="K10" s="19"/>
      <c r="L10" s="17">
        <f t="shared" si="5"/>
        <v>212745</v>
      </c>
      <c r="M10" s="19">
        <v>212745</v>
      </c>
      <c r="N10" s="19"/>
      <c r="O10" s="17">
        <f t="shared" si="6"/>
        <v>0</v>
      </c>
      <c r="P10" s="19"/>
      <c r="Q10" s="19"/>
      <c r="R10" s="19"/>
      <c r="S10" s="19"/>
      <c r="T10" s="19"/>
      <c r="U10" s="19"/>
      <c r="V10" s="17">
        <f t="shared" si="7"/>
        <v>287287</v>
      </c>
      <c r="W10" s="22">
        <f t="shared" si="8"/>
        <v>0</v>
      </c>
      <c r="X10" s="19"/>
      <c r="Y10" s="17">
        <f t="shared" si="9"/>
        <v>0</v>
      </c>
      <c r="Z10" s="19"/>
      <c r="AA10" s="19"/>
      <c r="AB10" s="19"/>
      <c r="AC10" s="19"/>
      <c r="AD10" s="17">
        <f t="shared" si="10"/>
        <v>287287</v>
      </c>
      <c r="AE10" s="19">
        <v>287287</v>
      </c>
      <c r="AF10" s="19"/>
      <c r="AG10" s="17">
        <f t="shared" si="11"/>
        <v>0</v>
      </c>
      <c r="AH10" s="19"/>
      <c r="AI10" s="19"/>
      <c r="AJ10" s="19"/>
      <c r="AK10" s="19"/>
      <c r="AL10" s="19"/>
      <c r="AM10" s="19"/>
      <c r="AN10" s="17">
        <f t="shared" si="12"/>
        <v>0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7">
        <f t="shared" si="13"/>
        <v>0</v>
      </c>
      <c r="AY10" s="19"/>
      <c r="AZ10" s="25"/>
    </row>
    <row r="11" ht="36" customHeight="1" spans="1:52">
      <c r="A11" s="15">
        <v>2101101</v>
      </c>
      <c r="B11" s="15" t="s">
        <v>95</v>
      </c>
      <c r="C11" s="17">
        <f t="shared" si="1"/>
        <v>90286</v>
      </c>
      <c r="D11" s="17">
        <f t="shared" si="2"/>
        <v>90286</v>
      </c>
      <c r="E11" s="17">
        <f t="shared" si="3"/>
        <v>0</v>
      </c>
      <c r="F11" s="19"/>
      <c r="G11" s="17">
        <f t="shared" si="4"/>
        <v>0</v>
      </c>
      <c r="H11" s="19"/>
      <c r="I11" s="19"/>
      <c r="J11" s="19"/>
      <c r="K11" s="19"/>
      <c r="L11" s="17">
        <f t="shared" si="5"/>
        <v>90286</v>
      </c>
      <c r="M11" s="19"/>
      <c r="N11" s="19">
        <v>79779</v>
      </c>
      <c r="O11" s="17">
        <f t="shared" si="6"/>
        <v>10507</v>
      </c>
      <c r="P11" s="19">
        <v>2659</v>
      </c>
      <c r="Q11" s="19">
        <v>6648</v>
      </c>
      <c r="R11" s="19">
        <v>1200</v>
      </c>
      <c r="S11" s="19"/>
      <c r="T11" s="19"/>
      <c r="U11" s="19"/>
      <c r="V11" s="17">
        <f t="shared" si="7"/>
        <v>0</v>
      </c>
      <c r="W11" s="22">
        <f t="shared" si="8"/>
        <v>0</v>
      </c>
      <c r="X11" s="19"/>
      <c r="Y11" s="17">
        <f t="shared" si="9"/>
        <v>0</v>
      </c>
      <c r="Z11" s="19"/>
      <c r="AA11" s="19"/>
      <c r="AB11" s="19"/>
      <c r="AC11" s="19"/>
      <c r="AD11" s="17">
        <f t="shared" si="10"/>
        <v>0</v>
      </c>
      <c r="AE11" s="19"/>
      <c r="AF11" s="19"/>
      <c r="AG11" s="17">
        <f t="shared" si="11"/>
        <v>0</v>
      </c>
      <c r="AH11" s="19"/>
      <c r="AI11" s="19"/>
      <c r="AJ11" s="19"/>
      <c r="AK11" s="19"/>
      <c r="AL11" s="19"/>
      <c r="AM11" s="19"/>
      <c r="AN11" s="17">
        <f t="shared" si="12"/>
        <v>0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7">
        <f t="shared" si="13"/>
        <v>0</v>
      </c>
      <c r="AY11" s="19"/>
      <c r="AZ11" s="25"/>
    </row>
    <row r="12" ht="36" customHeight="1" spans="1:52">
      <c r="A12" s="15">
        <v>2101102</v>
      </c>
      <c r="B12" s="15" t="s">
        <v>96</v>
      </c>
      <c r="C12" s="17">
        <f t="shared" si="1"/>
        <v>123600</v>
      </c>
      <c r="D12" s="17">
        <f t="shared" si="2"/>
        <v>0</v>
      </c>
      <c r="E12" s="17">
        <f t="shared" si="3"/>
        <v>0</v>
      </c>
      <c r="F12" s="19"/>
      <c r="G12" s="17">
        <f t="shared" si="4"/>
        <v>0</v>
      </c>
      <c r="H12" s="19"/>
      <c r="I12" s="19"/>
      <c r="J12" s="19"/>
      <c r="K12" s="19"/>
      <c r="L12" s="17">
        <f t="shared" si="5"/>
        <v>0</v>
      </c>
      <c r="M12" s="19"/>
      <c r="N12" s="19"/>
      <c r="O12" s="17">
        <f t="shared" si="6"/>
        <v>0</v>
      </c>
      <c r="P12" s="19"/>
      <c r="Q12" s="19"/>
      <c r="R12" s="19"/>
      <c r="S12" s="19"/>
      <c r="T12" s="19"/>
      <c r="U12" s="19"/>
      <c r="V12" s="17">
        <f t="shared" si="7"/>
        <v>123600</v>
      </c>
      <c r="W12" s="22">
        <f t="shared" si="8"/>
        <v>0</v>
      </c>
      <c r="X12" s="19"/>
      <c r="Y12" s="17">
        <f t="shared" si="9"/>
        <v>0</v>
      </c>
      <c r="Z12" s="19"/>
      <c r="AA12" s="19"/>
      <c r="AB12" s="19"/>
      <c r="AC12" s="19"/>
      <c r="AD12" s="17">
        <f t="shared" si="10"/>
        <v>123600</v>
      </c>
      <c r="AE12" s="19"/>
      <c r="AF12" s="19">
        <v>107732</v>
      </c>
      <c r="AG12" s="17">
        <f t="shared" si="11"/>
        <v>15868</v>
      </c>
      <c r="AH12" s="19">
        <v>3591</v>
      </c>
      <c r="AI12" s="19">
        <v>8977</v>
      </c>
      <c r="AJ12" s="19">
        <v>3300</v>
      </c>
      <c r="AK12" s="19"/>
      <c r="AL12" s="19"/>
      <c r="AM12" s="19"/>
      <c r="AN12" s="17">
        <f t="shared" si="12"/>
        <v>0</v>
      </c>
      <c r="AO12" s="19"/>
      <c r="AP12" s="19"/>
      <c r="AQ12" s="19"/>
      <c r="AR12" s="19"/>
      <c r="AS12" s="19"/>
      <c r="AT12" s="19"/>
      <c r="AU12" s="19"/>
      <c r="AV12" s="19"/>
      <c r="AW12" s="19"/>
      <c r="AX12" s="17">
        <f t="shared" si="13"/>
        <v>0</v>
      </c>
      <c r="AY12" s="19"/>
      <c r="AZ12" s="25"/>
    </row>
    <row r="13" ht="36" customHeight="1" spans="1:52">
      <c r="A13" s="15">
        <v>2210201</v>
      </c>
      <c r="B13" s="15" t="s">
        <v>97</v>
      </c>
      <c r="C13" s="17">
        <f t="shared" si="1"/>
        <v>375024</v>
      </c>
      <c r="D13" s="17">
        <f t="shared" si="2"/>
        <v>159558</v>
      </c>
      <c r="E13" s="17">
        <f t="shared" si="3"/>
        <v>0</v>
      </c>
      <c r="F13" s="19"/>
      <c r="G13" s="17">
        <f t="shared" si="4"/>
        <v>0</v>
      </c>
      <c r="H13" s="19"/>
      <c r="I13" s="19"/>
      <c r="J13" s="19"/>
      <c r="K13" s="19"/>
      <c r="L13" s="17">
        <f t="shared" si="5"/>
        <v>0</v>
      </c>
      <c r="M13" s="19"/>
      <c r="N13" s="19"/>
      <c r="O13" s="17">
        <f t="shared" si="6"/>
        <v>0</v>
      </c>
      <c r="P13" s="19"/>
      <c r="Q13" s="19"/>
      <c r="R13" s="19"/>
      <c r="S13" s="19"/>
      <c r="T13" s="19">
        <v>159558</v>
      </c>
      <c r="U13" s="19"/>
      <c r="V13" s="17">
        <f t="shared" si="7"/>
        <v>215466</v>
      </c>
      <c r="W13" s="22">
        <f t="shared" si="8"/>
        <v>0</v>
      </c>
      <c r="X13" s="19"/>
      <c r="Y13" s="17">
        <f t="shared" si="9"/>
        <v>0</v>
      </c>
      <c r="Z13" s="19"/>
      <c r="AA13" s="19"/>
      <c r="AB13" s="19"/>
      <c r="AC13" s="19"/>
      <c r="AD13" s="17">
        <f t="shared" si="10"/>
        <v>0</v>
      </c>
      <c r="AE13" s="19"/>
      <c r="AF13" s="19"/>
      <c r="AG13" s="17">
        <f t="shared" si="11"/>
        <v>0</v>
      </c>
      <c r="AH13" s="19"/>
      <c r="AI13" s="19"/>
      <c r="AJ13" s="19"/>
      <c r="AK13" s="19"/>
      <c r="AL13" s="19">
        <v>215466</v>
      </c>
      <c r="AM13" s="19"/>
      <c r="AN13" s="17">
        <f t="shared" si="12"/>
        <v>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7">
        <f t="shared" si="13"/>
        <v>0</v>
      </c>
      <c r="AY13" s="19"/>
      <c r="AZ13" s="25"/>
    </row>
    <row r="14" s="4" customFormat="1" spans="1:235">
      <c r="A14" s="5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="4" customFormat="1" spans="1:235">
      <c r="A15" s="5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="4" customFormat="1" spans="1:235">
      <c r="A16" s="5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pans="44:44">
      <c r="AR17" s="1">
        <f>'[1]2020年12月份人员及工资情况统计表'!I11*0.02*12*0.6</f>
        <v>37502.424</v>
      </c>
    </row>
    <row r="18" spans="38:38">
      <c r="AL18" s="1">
        <f>'[1]2020年12月份人员及工资情况统计表'!I9*12*0.12</f>
        <v>215465.76</v>
      </c>
    </row>
  </sheetData>
  <mergeCells count="58">
    <mergeCell ref="A1:U1"/>
    <mergeCell ref="A2:B2"/>
    <mergeCell ref="A3:B3"/>
    <mergeCell ref="E3:K3"/>
    <mergeCell ref="L3:S3"/>
    <mergeCell ref="W3:AM3"/>
    <mergeCell ref="AO3:AP3"/>
    <mergeCell ref="AQ3:AS3"/>
    <mergeCell ref="H4:J4"/>
    <mergeCell ref="Z4:AB4"/>
    <mergeCell ref="A4:A6"/>
    <mergeCell ref="B4:B6"/>
    <mergeCell ref="C3:C6"/>
    <mergeCell ref="D3:D6"/>
    <mergeCell ref="E4:E6"/>
    <mergeCell ref="F4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5:AE6"/>
    <mergeCell ref="AF5:AF6"/>
    <mergeCell ref="AG5:AG6"/>
    <mergeCell ref="AL4:AL6"/>
    <mergeCell ref="AM4:AM6"/>
    <mergeCell ref="AN3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3:AX6"/>
    <mergeCell ref="AY4:AY6"/>
    <mergeCell ref="AZ3:AZ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2021年预算汇总</vt:lpstr>
      <vt:lpstr>汇总</vt:lpstr>
      <vt:lpstr>会师镇</vt:lpstr>
      <vt:lpstr>丁沟</vt:lpstr>
      <vt:lpstr>中川</vt:lpstr>
      <vt:lpstr>新添</vt:lpstr>
      <vt:lpstr>侯川</vt:lpstr>
      <vt:lpstr>党岘</vt:lpstr>
      <vt:lpstr>杨集</vt:lpstr>
      <vt:lpstr>老君</vt:lpstr>
      <vt:lpstr>太平</vt:lpstr>
      <vt:lpstr>翟所</vt:lpstr>
      <vt:lpstr>柴门</vt:lpstr>
      <vt:lpstr>八里</vt:lpstr>
      <vt:lpstr>平头</vt:lpstr>
      <vt:lpstr>韩集</vt:lpstr>
      <vt:lpstr>大沟</vt:lpstr>
      <vt:lpstr>四房</vt:lpstr>
      <vt:lpstr>甘沟</vt:lpstr>
      <vt:lpstr>汉岔</vt:lpstr>
      <vt:lpstr>新塬</vt:lpstr>
      <vt:lpstr>土门</vt:lpstr>
      <vt:lpstr>刘寨</vt:lpstr>
      <vt:lpstr>草滩</vt:lpstr>
      <vt:lpstr>土高</vt:lpstr>
      <vt:lpstr>白塬</vt:lpstr>
      <vt:lpstr>河畔</vt:lpstr>
      <vt:lpstr>郭城驿镇</vt:lpstr>
      <vt:lpstr>头寨</vt:lpstr>
      <vt:lpstr>新庄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鹏啸苍穹</cp:lastModifiedBy>
  <dcterms:created xsi:type="dcterms:W3CDTF">2020-11-26T06:43:00Z</dcterms:created>
  <dcterms:modified xsi:type="dcterms:W3CDTF">2021-01-29T02:16:20Z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